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EstaPasta_de_trabalho" defaultThemeVersion="124226"/>
  <bookViews>
    <workbookView xWindow="240" yWindow="435" windowWidth="20730" windowHeight="9480" tabRatio="686"/>
  </bookViews>
  <sheets>
    <sheet name="Janela 7.3" sheetId="83" r:id="rId1"/>
    <sheet name="Janela 7.2" sheetId="82" r:id="rId2"/>
    <sheet name="Porta em Madeira 7.1" sheetId="81" r:id="rId3"/>
    <sheet name="Casquilho 6.4" sheetId="80" r:id="rId4"/>
    <sheet name="Emboço 6.3" sheetId="79" r:id="rId5"/>
    <sheet name="Encunhamento 5.7" sheetId="78" r:id="rId6"/>
    <sheet name="Verga 5.6" sheetId="77" r:id="rId7"/>
    <sheet name="Verga 5.5" sheetId="76" r:id="rId8"/>
    <sheet name="Laje 5.4" sheetId="75" r:id="rId9"/>
    <sheet name="Forma 5.3" sheetId="74" r:id="rId10"/>
    <sheet name="Forma 5.2" sheetId="73" r:id="rId11"/>
    <sheet name="Concreto 20Mpa 5.1" sheetId="72" r:id="rId12"/>
    <sheet name="Alvenaria 4.1" sheetId="71" r:id="rId13"/>
    <sheet name="Alvenaria 3.4" sheetId="70" r:id="rId14"/>
    <sheet name="Cinta 3.3" sheetId="69" r:id="rId15"/>
    <sheet name="Embassamento 3.2" sheetId="68" r:id="rId16"/>
    <sheet name="Lastro de concreto9.1" sheetId="67" r:id="rId17"/>
    <sheet name="Regularização9.2" sheetId="66" r:id="rId18"/>
    <sheet name="Trama 10.1" sheetId="65" r:id="rId19"/>
    <sheet name="Telhamento 10.2" sheetId="64" r:id="rId20"/>
    <sheet name="Rufo 10.3" sheetId="63" r:id="rId21"/>
    <sheet name="Lâmpada 11.4" sheetId="62" r:id="rId22"/>
    <sheet name="Refletor 11.9" sheetId="61" r:id="rId23"/>
    <sheet name="Relé 11.10" sheetId="60" r:id="rId24"/>
    <sheet name="Terminal 11.11" sheetId="59" r:id="rId25"/>
    <sheet name="Lixamento 8.4" sheetId="58" r:id="rId26"/>
    <sheet name="Lixamento 8.3" sheetId="57" r:id="rId27"/>
    <sheet name="Pintura Acetinada 8.7" sheetId="56" r:id="rId28"/>
    <sheet name="Pintura Acrílica 8.6" sheetId="55" r:id="rId29"/>
    <sheet name="Fundo Selador 8.2" sheetId="54" r:id="rId30"/>
    <sheet name="Transporte com caminhão2.3" sheetId="53" r:id="rId31"/>
    <sheet name="Demolição de Alvenaria 1.1" sheetId="8" r:id="rId32"/>
    <sheet name="Transporte com caminhão1.2" sheetId="9" r:id="rId33"/>
    <sheet name="Escavação Manual 2.1" sheetId="10" r:id="rId34"/>
    <sheet name="Aterro Manual 2.2" sheetId="11" r:id="rId35"/>
    <sheet name="Lastro de Concreto3.1" sheetId="12" r:id="rId36"/>
    <sheet name="Chapisco 6.1" sheetId="14" r:id="rId37"/>
    <sheet name="Massa Única 6.2" sheetId="15" r:id="rId38"/>
    <sheet name="Fundo Selador 8.1" sheetId="18" r:id="rId39"/>
    <sheet name="Pintura Acrílica 8.5" sheetId="20" r:id="rId40"/>
    <sheet name="Pintura Esmalte 8.8" sheetId="21" r:id="rId41"/>
    <sheet name="Piso Granilite 9.3" sheetId="23" r:id="rId42"/>
    <sheet name="Disjuntor 16A 11.2" sheetId="25" r:id="rId43"/>
    <sheet name="Interruptor 11.7" sheetId="28" r:id="rId44"/>
    <sheet name="Caixa PVC 11.6" sheetId="29" r:id="rId45"/>
    <sheet name="Luminária 11.5" sheetId="30" r:id="rId46"/>
    <sheet name="Tomada 11.8" sheetId="31" r:id="rId47"/>
    <sheet name="Eletroduto 11.3" sheetId="33" r:id="rId48"/>
    <sheet name="Cabo Cobre 2,5 11.1" sheetId="38" r:id="rId49"/>
    <sheet name="Limpeza 12.1" sheetId="50" r:id="rId50"/>
  </sheets>
  <definedNames>
    <definedName name="_xlnm.Print_Area" localSheetId="13">'Alvenaria 3.4'!$B$15:$G$23</definedName>
    <definedName name="_xlnm.Print_Area" localSheetId="12">'Alvenaria 4.1'!$B$15:$G$23</definedName>
    <definedName name="_xlnm.Print_Area" localSheetId="34">'Aterro Manual 2.2'!$B$31:$G$38</definedName>
    <definedName name="_xlnm.Print_Area" localSheetId="48">'Cabo Cobre 2,5 11.1'!$B$31:$G$39</definedName>
    <definedName name="_xlnm.Print_Area" localSheetId="44">'Caixa PVC 11.6'!$B$31:$G$39</definedName>
    <definedName name="_xlnm.Print_Area" localSheetId="3">'Casquilho 6.4'!$B$31:$G$40</definedName>
    <definedName name="_xlnm.Print_Area" localSheetId="36">'Chapisco 6.1'!$B$31:$G$39</definedName>
    <definedName name="_xlnm.Print_Area" localSheetId="14">'Cinta 3.3'!$B$15:$G$22</definedName>
    <definedName name="_xlnm.Print_Area" localSheetId="11">'Concreto 20Mpa 5.1'!$B$15:$G$23</definedName>
    <definedName name="_xlnm.Print_Area" localSheetId="31">'Demolição de Alvenaria 1.1'!$B$3:$G$10</definedName>
    <definedName name="_xlnm.Print_Area" localSheetId="42">'Disjuntor 16A 11.2'!$B$31:$G$39</definedName>
    <definedName name="_xlnm.Print_Area" localSheetId="47">'Eletroduto 11.3'!$B$31:$G$39</definedName>
    <definedName name="_xlnm.Print_Area" localSheetId="15">'Embassamento 3.2'!$B$15:$G$22</definedName>
    <definedName name="_xlnm.Print_Area" localSheetId="4">'Emboço 6.3'!$B$31:$G$40</definedName>
    <definedName name="_xlnm.Print_Area" localSheetId="5">'Encunhamento 5.7'!$B$15:$G$23</definedName>
    <definedName name="_xlnm.Print_Area" localSheetId="33">'Escavação Manual 2.1'!$B$31:$G$38</definedName>
    <definedName name="_xlnm.Print_Area" localSheetId="10">'Forma 5.2'!$B$15:$G$23</definedName>
    <definedName name="_xlnm.Print_Area" localSheetId="9">'Forma 5.3'!$B$15:$G$23</definedName>
    <definedName name="_xlnm.Print_Area" localSheetId="38">'Fundo Selador 8.1'!$B$31:$G$38</definedName>
    <definedName name="_xlnm.Print_Area" localSheetId="29">'Fundo Selador 8.2'!$B$31:$G$38</definedName>
    <definedName name="_xlnm.Print_Area" localSheetId="43">'Interruptor 11.7'!$B$31:$G$39</definedName>
    <definedName name="_xlnm.Print_Area" localSheetId="1">'Janela 7.2'!$B$31:$G$40</definedName>
    <definedName name="_xlnm.Print_Area" localSheetId="0">'Janela 7.3'!$B$31:$G$40</definedName>
    <definedName name="_xlnm.Print_Area" localSheetId="8">'Laje 5.4'!$B$15:$G$23</definedName>
    <definedName name="_xlnm.Print_Area" localSheetId="21">'Lâmpada 11.4'!$B$31:$G$39</definedName>
    <definedName name="_xlnm.Print_Area" localSheetId="35">'Lastro de Concreto3.1'!$B$15:$G$22</definedName>
    <definedName name="_xlnm.Print_Area" localSheetId="16">'Lastro de concreto9.1'!$B$31:$G$38</definedName>
    <definedName name="_xlnm.Print_Area" localSheetId="49">'Limpeza 12.1'!$B$31:$G$38</definedName>
    <definedName name="_xlnm.Print_Area" localSheetId="26">'Lixamento 8.3'!$B$31:$G$40</definedName>
    <definedName name="_xlnm.Print_Area" localSheetId="25">'Lixamento 8.4'!$B$31:$G$40</definedName>
    <definedName name="_xlnm.Print_Area" localSheetId="45">'Luminária 11.5'!$B$31:$G$39</definedName>
    <definedName name="_xlnm.Print_Area" localSheetId="37">'Massa Única 6.2'!$B$31:$G$40</definedName>
    <definedName name="_xlnm.Print_Area" localSheetId="27">'Pintura Acetinada 8.7'!$B$31:$G$40</definedName>
    <definedName name="_xlnm.Print_Area" localSheetId="39">'Pintura Acrílica 8.5'!$B$31:$G$40</definedName>
    <definedName name="_xlnm.Print_Area" localSheetId="28">'Pintura Acrílica 8.6'!$B$31:$G$40</definedName>
    <definedName name="_xlnm.Print_Area" localSheetId="40">'Pintura Esmalte 8.8'!$B$31:$G$41</definedName>
    <definedName name="_xlnm.Print_Area" localSheetId="41">'Piso Granilite 9.3'!$B$31:$G$38</definedName>
    <definedName name="_xlnm.Print_Area" localSheetId="2">'Porta em Madeira 7.1'!$B$31:$G$40</definedName>
    <definedName name="_xlnm.Print_Area" localSheetId="22">'Refletor 11.9'!$B$31:$G$39</definedName>
    <definedName name="_xlnm.Print_Area" localSheetId="17">Regularização9.2!$B$31:$G$38</definedName>
    <definedName name="_xlnm.Print_Area" localSheetId="23">'Relé 11.10'!$B$31:$G$39</definedName>
    <definedName name="_xlnm.Print_Area" localSheetId="20">'Rufo 10.3'!$B$31:$G$39</definedName>
    <definedName name="_xlnm.Print_Area" localSheetId="19">'Telhamento 10.2'!$B$31:$G$38</definedName>
    <definedName name="_xlnm.Print_Area" localSheetId="24">'Terminal 11.11'!$B$31:$G$39</definedName>
    <definedName name="_xlnm.Print_Area" localSheetId="46">'Tomada 11.8'!$B$31:$G$39</definedName>
    <definedName name="_xlnm.Print_Area" localSheetId="18">'Trama 10.1'!$B$31:$G$38</definedName>
    <definedName name="_xlnm.Print_Area" localSheetId="32">'Transporte com caminhão1.2'!$B$3:$G$10</definedName>
    <definedName name="_xlnm.Print_Area" localSheetId="30">'Transporte com caminhão2.3'!$B$3:$G$10</definedName>
    <definedName name="_xlnm.Print_Area" localSheetId="7">'Verga 5.5'!$B$15:$G$23</definedName>
    <definedName name="_xlnm.Print_Area" localSheetId="6">'Verga 5.6'!$B$15:$G$23</definedName>
  </definedNames>
  <calcPr calcId="144525"/>
</workbook>
</file>

<file path=xl/calcChain.xml><?xml version="1.0" encoding="utf-8"?>
<calcChain xmlns="http://schemas.openxmlformats.org/spreadsheetml/2006/main">
  <c r="G38" i="83" l="1"/>
  <c r="G37" i="83"/>
  <c r="D40" i="83" s="1"/>
  <c r="E40" i="83" s="1"/>
  <c r="G36" i="83"/>
  <c r="G35" i="83"/>
  <c r="G34" i="83"/>
  <c r="C24" i="83"/>
  <c r="G22" i="83"/>
  <c r="G21" i="83"/>
  <c r="E24" i="83" s="1"/>
  <c r="G20" i="83"/>
  <c r="G24" i="83" s="1"/>
  <c r="G19" i="83"/>
  <c r="C12" i="83"/>
  <c r="G10" i="83"/>
  <c r="G9" i="83"/>
  <c r="E12" i="83" s="1"/>
  <c r="G8" i="83"/>
  <c r="G12" i="83" s="1"/>
  <c r="G7" i="83"/>
  <c r="G38" i="82"/>
  <c r="G37" i="82"/>
  <c r="D40" i="82" s="1"/>
  <c r="E40" i="82" s="1"/>
  <c r="G36" i="82"/>
  <c r="G35" i="82"/>
  <c r="G34" i="82"/>
  <c r="C24" i="82"/>
  <c r="G22" i="82"/>
  <c r="G21" i="82"/>
  <c r="E24" i="82" s="1"/>
  <c r="G20" i="82"/>
  <c r="G19" i="82"/>
  <c r="G24" i="82" s="1"/>
  <c r="C12" i="82"/>
  <c r="G10" i="82"/>
  <c r="G9" i="82"/>
  <c r="E12" i="82" s="1"/>
  <c r="G8" i="82"/>
  <c r="G7" i="82"/>
  <c r="G12" i="82" s="1"/>
  <c r="G38" i="81"/>
  <c r="G37" i="81"/>
  <c r="G36" i="81"/>
  <c r="G35" i="81"/>
  <c r="G34" i="81"/>
  <c r="C24" i="81"/>
  <c r="G22" i="81"/>
  <c r="G21" i="81"/>
  <c r="E24" i="81" s="1"/>
  <c r="G20" i="81"/>
  <c r="G19" i="81"/>
  <c r="G24" i="81" s="1"/>
  <c r="C12" i="81"/>
  <c r="G10" i="81"/>
  <c r="G9" i="81"/>
  <c r="E12" i="81" s="1"/>
  <c r="G8" i="81"/>
  <c r="G7" i="81"/>
  <c r="G12" i="81" s="1"/>
  <c r="G38" i="80"/>
  <c r="G37" i="80"/>
  <c r="D40" i="80" s="1"/>
  <c r="E40" i="80" s="1"/>
  <c r="G36" i="80"/>
  <c r="G35" i="80"/>
  <c r="G34" i="80"/>
  <c r="G24" i="80"/>
  <c r="C24" i="80"/>
  <c r="G22" i="80"/>
  <c r="G21" i="80"/>
  <c r="E24" i="80" s="1"/>
  <c r="G20" i="80"/>
  <c r="G19" i="80"/>
  <c r="D24" i="80" s="1"/>
  <c r="G12" i="80"/>
  <c r="C12" i="80"/>
  <c r="G10" i="80"/>
  <c r="G9" i="80"/>
  <c r="E12" i="80" s="1"/>
  <c r="G8" i="80"/>
  <c r="G7" i="80"/>
  <c r="D12" i="80" s="1"/>
  <c r="G38" i="79"/>
  <c r="G37" i="79"/>
  <c r="D40" i="79" s="1"/>
  <c r="E40" i="79" s="1"/>
  <c r="G36" i="79"/>
  <c r="G35" i="79"/>
  <c r="G34" i="79"/>
  <c r="C24" i="79"/>
  <c r="G22" i="79"/>
  <c r="G21" i="79"/>
  <c r="E24" i="79" s="1"/>
  <c r="G20" i="79"/>
  <c r="G19" i="79"/>
  <c r="G24" i="79" s="1"/>
  <c r="C12" i="79"/>
  <c r="G10" i="79"/>
  <c r="G9" i="79"/>
  <c r="E12" i="79" s="1"/>
  <c r="G8" i="79"/>
  <c r="G7" i="79"/>
  <c r="G12" i="79" s="1"/>
  <c r="E44" i="78"/>
  <c r="G42" i="78"/>
  <c r="G41" i="78"/>
  <c r="G40" i="78"/>
  <c r="F40" i="78"/>
  <c r="F39" i="78"/>
  <c r="G39" i="78" s="1"/>
  <c r="D44" i="78" s="1"/>
  <c r="F38" i="78"/>
  <c r="G38" i="78" s="1"/>
  <c r="F37" i="78"/>
  <c r="G37" i="78" s="1"/>
  <c r="G36" i="78"/>
  <c r="F36" i="78"/>
  <c r="F35" i="78"/>
  <c r="G35" i="78" s="1"/>
  <c r="F34" i="78"/>
  <c r="G34" i="78" s="1"/>
  <c r="F33" i="78"/>
  <c r="G33" i="78" s="1"/>
  <c r="F21" i="78"/>
  <c r="G21" i="78" s="1"/>
  <c r="F20" i="78"/>
  <c r="G20" i="78" s="1"/>
  <c r="D23" i="78" s="1"/>
  <c r="E23" i="78" s="1"/>
  <c r="G19" i="78"/>
  <c r="G18" i="78"/>
  <c r="G12" i="78"/>
  <c r="E12" i="78"/>
  <c r="C12" i="78"/>
  <c r="G10" i="78"/>
  <c r="G9" i="78"/>
  <c r="G8" i="78"/>
  <c r="G7" i="78"/>
  <c r="D12" i="78" s="1"/>
  <c r="E44" i="77"/>
  <c r="G42" i="77"/>
  <c r="G41" i="77"/>
  <c r="F40" i="77"/>
  <c r="G40" i="77" s="1"/>
  <c r="F39" i="77"/>
  <c r="G39" i="77" s="1"/>
  <c r="F38" i="77"/>
  <c r="G38" i="77" s="1"/>
  <c r="G37" i="77"/>
  <c r="F37" i="77"/>
  <c r="F36" i="77"/>
  <c r="G36" i="77" s="1"/>
  <c r="F35" i="77"/>
  <c r="G35" i="77" s="1"/>
  <c r="F34" i="77"/>
  <c r="G34" i="77" s="1"/>
  <c r="C44" i="77" s="1"/>
  <c r="G33" i="77"/>
  <c r="F33" i="77"/>
  <c r="F21" i="77"/>
  <c r="G21" i="77" s="1"/>
  <c r="G20" i="77"/>
  <c r="D23" i="77" s="1"/>
  <c r="E23" i="77" s="1"/>
  <c r="F20" i="77"/>
  <c r="G19" i="77"/>
  <c r="G18" i="77"/>
  <c r="C23" i="77" s="1"/>
  <c r="E12" i="77"/>
  <c r="C12" i="77"/>
  <c r="G10" i="77"/>
  <c r="G9" i="77"/>
  <c r="G8" i="77"/>
  <c r="G7" i="77"/>
  <c r="G12" i="77" s="1"/>
  <c r="G42" i="76"/>
  <c r="G41" i="76"/>
  <c r="E44" i="76" s="1"/>
  <c r="F40" i="76"/>
  <c r="G40" i="76" s="1"/>
  <c r="F39" i="76"/>
  <c r="G39" i="76" s="1"/>
  <c r="F38" i="76"/>
  <c r="G38" i="76" s="1"/>
  <c r="F37" i="76"/>
  <c r="G37" i="76" s="1"/>
  <c r="F36" i="76"/>
  <c r="G36" i="76" s="1"/>
  <c r="F35" i="76"/>
  <c r="G35" i="76" s="1"/>
  <c r="F34" i="76"/>
  <c r="G34" i="76" s="1"/>
  <c r="F33" i="76"/>
  <c r="G33" i="76" s="1"/>
  <c r="F21" i="76"/>
  <c r="G21" i="76" s="1"/>
  <c r="F20" i="76"/>
  <c r="G20" i="76" s="1"/>
  <c r="G19" i="76"/>
  <c r="G18" i="76"/>
  <c r="C12" i="76"/>
  <c r="G10" i="76"/>
  <c r="G9" i="76"/>
  <c r="E12" i="76" s="1"/>
  <c r="G8" i="76"/>
  <c r="G7" i="76"/>
  <c r="G12" i="76" s="1"/>
  <c r="E44" i="75"/>
  <c r="G42" i="75"/>
  <c r="G41" i="75"/>
  <c r="F40" i="75"/>
  <c r="G40" i="75" s="1"/>
  <c r="F39" i="75"/>
  <c r="G39" i="75" s="1"/>
  <c r="D44" i="75" s="1"/>
  <c r="G38" i="75"/>
  <c r="F38" i="75"/>
  <c r="G37" i="75"/>
  <c r="F37" i="75"/>
  <c r="F36" i="75"/>
  <c r="G36" i="75" s="1"/>
  <c r="F35" i="75"/>
  <c r="G35" i="75" s="1"/>
  <c r="G34" i="75"/>
  <c r="F34" i="75"/>
  <c r="G33" i="75"/>
  <c r="F33" i="75"/>
  <c r="G21" i="75"/>
  <c r="F21" i="75"/>
  <c r="G20" i="75"/>
  <c r="F20" i="75"/>
  <c r="G19" i="75"/>
  <c r="G18" i="75"/>
  <c r="C23" i="75" s="1"/>
  <c r="D12" i="75"/>
  <c r="C12" i="75"/>
  <c r="G10" i="75"/>
  <c r="E12" i="75" s="1"/>
  <c r="G9" i="75"/>
  <c r="G8" i="75"/>
  <c r="G7" i="75"/>
  <c r="G42" i="74"/>
  <c r="G41" i="74"/>
  <c r="E44" i="74" s="1"/>
  <c r="G40" i="74"/>
  <c r="F40" i="74"/>
  <c r="G39" i="74"/>
  <c r="D44" i="74" s="1"/>
  <c r="F39" i="74"/>
  <c r="F38" i="74"/>
  <c r="G38" i="74" s="1"/>
  <c r="F37" i="74"/>
  <c r="G37" i="74" s="1"/>
  <c r="G36" i="74"/>
  <c r="F36" i="74"/>
  <c r="G35" i="74"/>
  <c r="F35" i="74"/>
  <c r="F34" i="74"/>
  <c r="G34" i="74" s="1"/>
  <c r="F33" i="74"/>
  <c r="G33" i="74" s="1"/>
  <c r="F21" i="74"/>
  <c r="G21" i="74" s="1"/>
  <c r="F20" i="74"/>
  <c r="G20" i="74" s="1"/>
  <c r="G19" i="74"/>
  <c r="G18" i="74"/>
  <c r="C12" i="74"/>
  <c r="G10" i="74"/>
  <c r="G9" i="74"/>
  <c r="E12" i="74" s="1"/>
  <c r="G8" i="74"/>
  <c r="G12" i="74" s="1"/>
  <c r="G7" i="74"/>
  <c r="D12" i="74" s="1"/>
  <c r="G42" i="73"/>
  <c r="G41" i="73"/>
  <c r="E44" i="73" s="1"/>
  <c r="G40" i="73"/>
  <c r="F40" i="73"/>
  <c r="G39" i="73"/>
  <c r="D44" i="73" s="1"/>
  <c r="F39" i="73"/>
  <c r="F38" i="73"/>
  <c r="G38" i="73" s="1"/>
  <c r="G37" i="73"/>
  <c r="F37" i="73"/>
  <c r="G36" i="73"/>
  <c r="F36" i="73"/>
  <c r="G35" i="73"/>
  <c r="F35" i="73"/>
  <c r="F34" i="73"/>
  <c r="G34" i="73" s="1"/>
  <c r="G44" i="73" s="1"/>
  <c r="G33" i="73"/>
  <c r="C44" i="73" s="1"/>
  <c r="F33" i="73"/>
  <c r="F21" i="73"/>
  <c r="G21" i="73" s="1"/>
  <c r="G20" i="73"/>
  <c r="F20" i="73"/>
  <c r="G19" i="73"/>
  <c r="G18" i="73"/>
  <c r="G12" i="73"/>
  <c r="C12" i="73"/>
  <c r="G10" i="73"/>
  <c r="G9" i="73"/>
  <c r="E12" i="73" s="1"/>
  <c r="G8" i="73"/>
  <c r="G7" i="73"/>
  <c r="D12" i="73" s="1"/>
  <c r="G42" i="72"/>
  <c r="G41" i="72"/>
  <c r="E44" i="72" s="1"/>
  <c r="F40" i="72"/>
  <c r="G40" i="72" s="1"/>
  <c r="G39" i="72"/>
  <c r="D44" i="72" s="1"/>
  <c r="F39" i="72"/>
  <c r="F38" i="72"/>
  <c r="G38" i="72" s="1"/>
  <c r="G37" i="72"/>
  <c r="F37" i="72"/>
  <c r="F36" i="72"/>
  <c r="G36" i="72" s="1"/>
  <c r="G35" i="72"/>
  <c r="F35" i="72"/>
  <c r="F34" i="72"/>
  <c r="G34" i="72" s="1"/>
  <c r="G33" i="72"/>
  <c r="F33" i="72"/>
  <c r="F21" i="72"/>
  <c r="G21" i="72" s="1"/>
  <c r="D23" i="72" s="1"/>
  <c r="E23" i="72" s="1"/>
  <c r="G20" i="72"/>
  <c r="F20" i="72"/>
  <c r="G19" i="72"/>
  <c r="G18" i="72"/>
  <c r="G12" i="72"/>
  <c r="C12" i="72"/>
  <c r="G10" i="72"/>
  <c r="G9" i="72"/>
  <c r="E12" i="72" s="1"/>
  <c r="G8" i="72"/>
  <c r="G7" i="72"/>
  <c r="D12" i="72" s="1"/>
  <c r="G42" i="71"/>
  <c r="G41" i="71"/>
  <c r="E44" i="71" s="1"/>
  <c r="F40" i="71"/>
  <c r="G40" i="71" s="1"/>
  <c r="G39" i="71"/>
  <c r="F39" i="71"/>
  <c r="F38" i="71"/>
  <c r="G38" i="71" s="1"/>
  <c r="G37" i="71"/>
  <c r="F37" i="71"/>
  <c r="F36" i="71"/>
  <c r="G36" i="71" s="1"/>
  <c r="G35" i="71"/>
  <c r="F35" i="71"/>
  <c r="F34" i="71"/>
  <c r="G34" i="71" s="1"/>
  <c r="G33" i="71"/>
  <c r="F33" i="71"/>
  <c r="F21" i="71"/>
  <c r="G21" i="71" s="1"/>
  <c r="D23" i="71" s="1"/>
  <c r="E23" i="71" s="1"/>
  <c r="G20" i="71"/>
  <c r="F20" i="71"/>
  <c r="G19" i="71"/>
  <c r="G18" i="71"/>
  <c r="G12" i="71"/>
  <c r="C12" i="71"/>
  <c r="G10" i="71"/>
  <c r="G9" i="71"/>
  <c r="E12" i="71" s="1"/>
  <c r="G8" i="71"/>
  <c r="G7" i="71"/>
  <c r="D12" i="71" s="1"/>
  <c r="G18" i="70"/>
  <c r="C23" i="70" s="1"/>
  <c r="G42" i="70"/>
  <c r="G41" i="70"/>
  <c r="E44" i="70" s="1"/>
  <c r="F40" i="70"/>
  <c r="G40" i="70" s="1"/>
  <c r="F39" i="70"/>
  <c r="G39" i="70" s="1"/>
  <c r="F38" i="70"/>
  <c r="G38" i="70" s="1"/>
  <c r="F37" i="70"/>
  <c r="G37" i="70" s="1"/>
  <c r="F36" i="70"/>
  <c r="G36" i="70" s="1"/>
  <c r="F35" i="70"/>
  <c r="G35" i="70" s="1"/>
  <c r="F34" i="70"/>
  <c r="G34" i="70" s="1"/>
  <c r="F33" i="70"/>
  <c r="G33" i="70" s="1"/>
  <c r="F21" i="70"/>
  <c r="G21" i="70" s="1"/>
  <c r="F20" i="70"/>
  <c r="G20" i="70" s="1"/>
  <c r="G19" i="70"/>
  <c r="G12" i="70"/>
  <c r="C12" i="70"/>
  <c r="G10" i="70"/>
  <c r="G9" i="70"/>
  <c r="E12" i="70" s="1"/>
  <c r="G8" i="70"/>
  <c r="G7" i="70"/>
  <c r="D12" i="70" s="1"/>
  <c r="G41" i="69"/>
  <c r="G40" i="69"/>
  <c r="E43" i="69" s="1"/>
  <c r="F39" i="69"/>
  <c r="G39" i="69" s="1"/>
  <c r="G38" i="69"/>
  <c r="D43" i="69" s="1"/>
  <c r="F38" i="69"/>
  <c r="F37" i="69"/>
  <c r="G37" i="69" s="1"/>
  <c r="G36" i="69"/>
  <c r="F36" i="69"/>
  <c r="F35" i="69"/>
  <c r="G35" i="69" s="1"/>
  <c r="G34" i="69"/>
  <c r="F34" i="69"/>
  <c r="F33" i="69"/>
  <c r="G33" i="69" s="1"/>
  <c r="G32" i="69"/>
  <c r="F32" i="69"/>
  <c r="F20" i="69"/>
  <c r="G20" i="69" s="1"/>
  <c r="G19" i="69"/>
  <c r="F19" i="69"/>
  <c r="G18" i="69"/>
  <c r="C22" i="69" s="1"/>
  <c r="G12" i="69"/>
  <c r="E12" i="69"/>
  <c r="C12" i="69"/>
  <c r="G10" i="69"/>
  <c r="G9" i="69"/>
  <c r="G8" i="69"/>
  <c r="G7" i="69"/>
  <c r="D12" i="69" s="1"/>
  <c r="E43" i="68"/>
  <c r="G41" i="68"/>
  <c r="G40" i="68"/>
  <c r="F39" i="68"/>
  <c r="G39" i="68" s="1"/>
  <c r="F38" i="68"/>
  <c r="G38" i="68" s="1"/>
  <c r="F37" i="68"/>
  <c r="G37" i="68" s="1"/>
  <c r="G36" i="68"/>
  <c r="F36" i="68"/>
  <c r="F35" i="68"/>
  <c r="G35" i="68" s="1"/>
  <c r="F34" i="68"/>
  <c r="G34" i="68" s="1"/>
  <c r="F33" i="68"/>
  <c r="G33" i="68" s="1"/>
  <c r="G32" i="68"/>
  <c r="C43" i="68" s="1"/>
  <c r="F32" i="68"/>
  <c r="F20" i="68"/>
  <c r="G20" i="68" s="1"/>
  <c r="G19" i="68"/>
  <c r="F19" i="68"/>
  <c r="G18" i="68"/>
  <c r="C22" i="68" s="1"/>
  <c r="D12" i="68"/>
  <c r="C12" i="68"/>
  <c r="G10" i="68"/>
  <c r="G9" i="68"/>
  <c r="E12" i="68" s="1"/>
  <c r="G8" i="68"/>
  <c r="G12" i="68" s="1"/>
  <c r="G7" i="68"/>
  <c r="G36" i="67"/>
  <c r="G38" i="67" s="1"/>
  <c r="G35" i="67"/>
  <c r="E38" i="67" s="1"/>
  <c r="G34" i="67"/>
  <c r="C38" i="67" s="1"/>
  <c r="G24" i="67"/>
  <c r="C24" i="67"/>
  <c r="G22" i="67"/>
  <c r="G21" i="67"/>
  <c r="E24" i="67" s="1"/>
  <c r="G20" i="67"/>
  <c r="G19" i="67"/>
  <c r="D24" i="67" s="1"/>
  <c r="G12" i="67"/>
  <c r="C12" i="67"/>
  <c r="G10" i="67"/>
  <c r="G9" i="67"/>
  <c r="E12" i="67" s="1"/>
  <c r="G8" i="67"/>
  <c r="G7" i="67"/>
  <c r="D12" i="67" s="1"/>
  <c r="G36" i="66"/>
  <c r="G35" i="66"/>
  <c r="G34" i="66"/>
  <c r="G24" i="66"/>
  <c r="C24" i="66"/>
  <c r="G22" i="66"/>
  <c r="G21" i="66"/>
  <c r="E24" i="66" s="1"/>
  <c r="G20" i="66"/>
  <c r="G19" i="66"/>
  <c r="D24" i="66" s="1"/>
  <c r="G12" i="66"/>
  <c r="C12" i="66"/>
  <c r="G10" i="66"/>
  <c r="G9" i="66"/>
  <c r="E12" i="66" s="1"/>
  <c r="G8" i="66"/>
  <c r="G7" i="66"/>
  <c r="D12" i="66" s="1"/>
  <c r="G36" i="65"/>
  <c r="G35" i="65"/>
  <c r="G34" i="65"/>
  <c r="C38" i="65" s="1"/>
  <c r="G24" i="65"/>
  <c r="E24" i="65"/>
  <c r="C24" i="65"/>
  <c r="G22" i="65"/>
  <c r="G21" i="65"/>
  <c r="G20" i="65"/>
  <c r="G19" i="65"/>
  <c r="D24" i="65" s="1"/>
  <c r="G12" i="65"/>
  <c r="E12" i="65"/>
  <c r="C12" i="65"/>
  <c r="G10" i="65"/>
  <c r="G9" i="65"/>
  <c r="G8" i="65"/>
  <c r="G7" i="65"/>
  <c r="D12" i="65" s="1"/>
  <c r="G36" i="64"/>
  <c r="G35" i="64"/>
  <c r="G34" i="64"/>
  <c r="C38" i="64" s="1"/>
  <c r="C24" i="64"/>
  <c r="G22" i="64"/>
  <c r="G21" i="64"/>
  <c r="E24" i="64" s="1"/>
  <c r="G20" i="64"/>
  <c r="G19" i="64"/>
  <c r="C12" i="64"/>
  <c r="G10" i="64"/>
  <c r="G9" i="64"/>
  <c r="G8" i="64"/>
  <c r="G7" i="64"/>
  <c r="G37" i="63"/>
  <c r="G36" i="63"/>
  <c r="E39" i="63" s="1"/>
  <c r="F35" i="63"/>
  <c r="G35" i="63" s="1"/>
  <c r="D39" i="63" s="1"/>
  <c r="G34" i="63"/>
  <c r="C39" i="63" s="1"/>
  <c r="C24" i="63"/>
  <c r="G22" i="63"/>
  <c r="G21" i="63"/>
  <c r="E24" i="63" s="1"/>
  <c r="G20" i="63"/>
  <c r="G19" i="63"/>
  <c r="G24" i="63" s="1"/>
  <c r="C12" i="63"/>
  <c r="G10" i="63"/>
  <c r="G9" i="63"/>
  <c r="E12" i="63" s="1"/>
  <c r="G8" i="63"/>
  <c r="G7" i="63"/>
  <c r="G12" i="63" s="1"/>
  <c r="G37" i="62"/>
  <c r="G36" i="62"/>
  <c r="E39" i="62" s="1"/>
  <c r="F35" i="62"/>
  <c r="G35" i="62" s="1"/>
  <c r="D39" i="62" s="1"/>
  <c r="G34" i="62"/>
  <c r="G39" i="62" s="1"/>
  <c r="C24" i="62"/>
  <c r="G22" i="62"/>
  <c r="G21" i="62"/>
  <c r="E24" i="62" s="1"/>
  <c r="G20" i="62"/>
  <c r="G24" i="62" s="1"/>
  <c r="G19" i="62"/>
  <c r="D24" i="62" s="1"/>
  <c r="C12" i="62"/>
  <c r="G10" i="62"/>
  <c r="G9" i="62"/>
  <c r="E12" i="62" s="1"/>
  <c r="G8" i="62"/>
  <c r="G12" i="62" s="1"/>
  <c r="G7" i="62"/>
  <c r="D12" i="62" s="1"/>
  <c r="G37" i="61"/>
  <c r="G36" i="61"/>
  <c r="E39" i="61" s="1"/>
  <c r="F35" i="61"/>
  <c r="G35" i="61" s="1"/>
  <c r="D39" i="61" s="1"/>
  <c r="G34" i="61"/>
  <c r="C24" i="61"/>
  <c r="G22" i="61"/>
  <c r="G21" i="61"/>
  <c r="E24" i="61" s="1"/>
  <c r="G20" i="61"/>
  <c r="G19" i="61"/>
  <c r="G24" i="61" s="1"/>
  <c r="C12" i="61"/>
  <c r="G10" i="61"/>
  <c r="G9" i="61"/>
  <c r="E12" i="61" s="1"/>
  <c r="G8" i="61"/>
  <c r="G7" i="61"/>
  <c r="G12" i="61" s="1"/>
  <c r="E39" i="60"/>
  <c r="G37" i="60"/>
  <c r="G36" i="60"/>
  <c r="F35" i="60"/>
  <c r="G35" i="60" s="1"/>
  <c r="G34" i="60"/>
  <c r="C39" i="60" s="1"/>
  <c r="C24" i="60"/>
  <c r="G22" i="60"/>
  <c r="G21" i="60"/>
  <c r="E24" i="60" s="1"/>
  <c r="G20" i="60"/>
  <c r="G19" i="60"/>
  <c r="D24" i="60" s="1"/>
  <c r="G12" i="60"/>
  <c r="C12" i="60"/>
  <c r="G10" i="60"/>
  <c r="G9" i="60"/>
  <c r="E12" i="60" s="1"/>
  <c r="G8" i="60"/>
  <c r="G7" i="60"/>
  <c r="D12" i="60" s="1"/>
  <c r="G37" i="59"/>
  <c r="G36" i="59"/>
  <c r="F35" i="59"/>
  <c r="G35" i="59" s="1"/>
  <c r="G34" i="59"/>
  <c r="C39" i="59" s="1"/>
  <c r="C24" i="59"/>
  <c r="G22" i="59"/>
  <c r="G21" i="59"/>
  <c r="E24" i="59" s="1"/>
  <c r="G20" i="59"/>
  <c r="G19" i="59"/>
  <c r="G24" i="59" s="1"/>
  <c r="C12" i="59"/>
  <c r="G10" i="59"/>
  <c r="G9" i="59"/>
  <c r="E12" i="59" s="1"/>
  <c r="G8" i="59"/>
  <c r="G7" i="59"/>
  <c r="G12" i="59" s="1"/>
  <c r="C40" i="83" l="1"/>
  <c r="G40" i="83"/>
  <c r="D12" i="83"/>
  <c r="D24" i="83"/>
  <c r="C40" i="82"/>
  <c r="G40" i="82"/>
  <c r="D12" i="82"/>
  <c r="D24" i="82"/>
  <c r="C40" i="81"/>
  <c r="D40" i="81"/>
  <c r="E40" i="81" s="1"/>
  <c r="G40" i="81"/>
  <c r="D12" i="81"/>
  <c r="D24" i="81"/>
  <c r="C40" i="80"/>
  <c r="G40" i="80"/>
  <c r="G40" i="79"/>
  <c r="D12" i="79"/>
  <c r="D24" i="79"/>
  <c r="C40" i="79"/>
  <c r="C23" i="78"/>
  <c r="G23" i="78"/>
  <c r="C44" i="78"/>
  <c r="G44" i="78"/>
  <c r="G23" i="77"/>
  <c r="G44" i="77"/>
  <c r="D44" i="77"/>
  <c r="D12" i="77"/>
  <c r="C23" i="76"/>
  <c r="G44" i="76"/>
  <c r="C44" i="76"/>
  <c r="D23" i="76"/>
  <c r="E23" i="76" s="1"/>
  <c r="G23" i="76" s="1"/>
  <c r="D44" i="76"/>
  <c r="D12" i="76"/>
  <c r="D23" i="75"/>
  <c r="E23" i="75" s="1"/>
  <c r="G23" i="75" s="1"/>
  <c r="C44" i="75"/>
  <c r="G12" i="75"/>
  <c r="G44" i="75"/>
  <c r="C23" i="74"/>
  <c r="D23" i="74"/>
  <c r="E23" i="74" s="1"/>
  <c r="G23" i="74" s="1"/>
  <c r="C44" i="74"/>
  <c r="G44" i="74"/>
  <c r="D23" i="73"/>
  <c r="E23" i="73" s="1"/>
  <c r="C23" i="73"/>
  <c r="C23" i="72"/>
  <c r="G23" i="72" s="1"/>
  <c r="G44" i="72"/>
  <c r="C44" i="72"/>
  <c r="C23" i="71"/>
  <c r="G23" i="71"/>
  <c r="C44" i="71"/>
  <c r="G44" i="71"/>
  <c r="D44" i="71"/>
  <c r="G44" i="70"/>
  <c r="C44" i="70"/>
  <c r="D23" i="70"/>
  <c r="E23" i="70" s="1"/>
  <c r="G23" i="70" s="1"/>
  <c r="D44" i="70"/>
  <c r="D22" i="69"/>
  <c r="E22" i="69" s="1"/>
  <c r="G22" i="69" s="1"/>
  <c r="C43" i="69"/>
  <c r="G43" i="69"/>
  <c r="D22" i="68"/>
  <c r="E22" i="68" s="1"/>
  <c r="G22" i="68" s="1"/>
  <c r="G43" i="68"/>
  <c r="D43" i="68"/>
  <c r="D38" i="67"/>
  <c r="E38" i="66"/>
  <c r="G38" i="66"/>
  <c r="C38" i="66"/>
  <c r="D38" i="66"/>
  <c r="E38" i="65"/>
  <c r="G38" i="65"/>
  <c r="D38" i="65"/>
  <c r="E38" i="64"/>
  <c r="D38" i="64"/>
  <c r="G12" i="64"/>
  <c r="E12" i="64"/>
  <c r="G24" i="64"/>
  <c r="G38" i="64"/>
  <c r="D12" i="64"/>
  <c r="D24" i="64"/>
  <c r="G39" i="63"/>
  <c r="D24" i="63"/>
  <c r="D12" i="63"/>
  <c r="C39" i="62"/>
  <c r="G39" i="61"/>
  <c r="D12" i="61"/>
  <c r="D24" i="61"/>
  <c r="C39" i="61"/>
  <c r="D39" i="60"/>
  <c r="G39" i="60"/>
  <c r="G24" i="60"/>
  <c r="D39" i="59"/>
  <c r="E39" i="59"/>
  <c r="G39" i="59"/>
  <c r="D12" i="59"/>
  <c r="D24" i="59"/>
  <c r="G38" i="58"/>
  <c r="G37" i="58"/>
  <c r="F36" i="58"/>
  <c r="G36" i="58" s="1"/>
  <c r="D40" i="58" s="1"/>
  <c r="E40" i="58" s="1"/>
  <c r="G35" i="58"/>
  <c r="G34" i="58"/>
  <c r="C40" i="58" s="1"/>
  <c r="C24" i="58"/>
  <c r="G22" i="58"/>
  <c r="G21" i="58"/>
  <c r="E24" i="58" s="1"/>
  <c r="G20" i="58"/>
  <c r="G19" i="58"/>
  <c r="G24" i="58" s="1"/>
  <c r="C12" i="58"/>
  <c r="G10" i="58"/>
  <c r="G9" i="58"/>
  <c r="E12" i="58" s="1"/>
  <c r="G8" i="58"/>
  <c r="G7" i="58"/>
  <c r="G12" i="58" s="1"/>
  <c r="G38" i="57"/>
  <c r="G37" i="57"/>
  <c r="F36" i="57"/>
  <c r="G36" i="57" s="1"/>
  <c r="D40" i="57" s="1"/>
  <c r="E40" i="57" s="1"/>
  <c r="G35" i="57"/>
  <c r="G34" i="57"/>
  <c r="G40" i="57" s="1"/>
  <c r="C24" i="57"/>
  <c r="G22" i="57"/>
  <c r="G21" i="57"/>
  <c r="E24" i="57" s="1"/>
  <c r="G20" i="57"/>
  <c r="D24" i="57" s="1"/>
  <c r="G19" i="57"/>
  <c r="G24" i="57" s="1"/>
  <c r="C12" i="57"/>
  <c r="G10" i="57"/>
  <c r="G9" i="57"/>
  <c r="E12" i="57" s="1"/>
  <c r="G8" i="57"/>
  <c r="D12" i="57" s="1"/>
  <c r="G7" i="57"/>
  <c r="G12" i="57" s="1"/>
  <c r="G38" i="56"/>
  <c r="G37" i="56"/>
  <c r="F36" i="56"/>
  <c r="G36" i="56" s="1"/>
  <c r="D40" i="56" s="1"/>
  <c r="E40" i="56" s="1"/>
  <c r="G35" i="56"/>
  <c r="G34" i="56"/>
  <c r="C40" i="56" s="1"/>
  <c r="C24" i="56"/>
  <c r="G22" i="56"/>
  <c r="G21" i="56"/>
  <c r="E24" i="56" s="1"/>
  <c r="G20" i="56"/>
  <c r="G24" i="56" s="1"/>
  <c r="G19" i="56"/>
  <c r="D24" i="56" s="1"/>
  <c r="C12" i="56"/>
  <c r="G10" i="56"/>
  <c r="G9" i="56"/>
  <c r="E12" i="56" s="1"/>
  <c r="G8" i="56"/>
  <c r="G12" i="56" s="1"/>
  <c r="G7" i="56"/>
  <c r="D12" i="56" s="1"/>
  <c r="G38" i="55"/>
  <c r="G37" i="55"/>
  <c r="G36" i="55"/>
  <c r="D40" i="55" s="1"/>
  <c r="E40" i="55" s="1"/>
  <c r="F36" i="55"/>
  <c r="G35" i="55"/>
  <c r="G34" i="55"/>
  <c r="C40" i="55" s="1"/>
  <c r="C24" i="55"/>
  <c r="G22" i="55"/>
  <c r="G21" i="55"/>
  <c r="E24" i="55" s="1"/>
  <c r="G20" i="55"/>
  <c r="G19" i="55"/>
  <c r="G24" i="55" s="1"/>
  <c r="C12" i="55"/>
  <c r="G10" i="55"/>
  <c r="G9" i="55"/>
  <c r="E12" i="55" s="1"/>
  <c r="G8" i="55"/>
  <c r="G7" i="55"/>
  <c r="G12" i="55" s="1"/>
  <c r="E22" i="12"/>
  <c r="D22" i="12"/>
  <c r="E38" i="11"/>
  <c r="D38" i="11"/>
  <c r="G36" i="54"/>
  <c r="G35" i="54"/>
  <c r="D38" i="54" s="1"/>
  <c r="E38" i="54" s="1"/>
  <c r="G34" i="54"/>
  <c r="C38" i="54" s="1"/>
  <c r="E24" i="54"/>
  <c r="D24" i="54"/>
  <c r="C24" i="54"/>
  <c r="G22" i="54"/>
  <c r="G21" i="54"/>
  <c r="G20" i="54"/>
  <c r="G24" i="54" s="1"/>
  <c r="G19" i="54"/>
  <c r="E12" i="54"/>
  <c r="D12" i="54"/>
  <c r="C12" i="54"/>
  <c r="G10" i="54"/>
  <c r="G9" i="54"/>
  <c r="G8" i="54"/>
  <c r="G12" i="54" s="1"/>
  <c r="G7" i="54"/>
  <c r="G10" i="53"/>
  <c r="G8" i="53"/>
  <c r="G7" i="53"/>
  <c r="D10" i="53" s="1"/>
  <c r="E10" i="53" s="1"/>
  <c r="G6" i="53"/>
  <c r="B10" i="53" s="1"/>
  <c r="G23" i="73" l="1"/>
  <c r="G40" i="58"/>
  <c r="D12" i="58"/>
  <c r="D24" i="58"/>
  <c r="C40" i="57"/>
  <c r="G40" i="56"/>
  <c r="G40" i="55"/>
  <c r="D24" i="55"/>
  <c r="D12" i="55"/>
  <c r="G38" i="54"/>
  <c r="D10" i="8"/>
  <c r="C10" i="8"/>
  <c r="E38" i="50" l="1"/>
  <c r="D38" i="50"/>
  <c r="G36" i="50"/>
  <c r="G35" i="50"/>
  <c r="G34" i="50"/>
  <c r="G38" i="50" s="1"/>
  <c r="G24" i="50"/>
  <c r="E24" i="50"/>
  <c r="D24" i="50"/>
  <c r="C24" i="50"/>
  <c r="G22" i="50"/>
  <c r="G21" i="50"/>
  <c r="G20" i="50"/>
  <c r="G19" i="50"/>
  <c r="G12" i="50"/>
  <c r="E12" i="50"/>
  <c r="D12" i="50"/>
  <c r="C12" i="50"/>
  <c r="G10" i="50"/>
  <c r="G9" i="50"/>
  <c r="G8" i="50"/>
  <c r="G7" i="50"/>
  <c r="E39" i="38"/>
  <c r="D39" i="38"/>
  <c r="G37" i="38"/>
  <c r="G36" i="38"/>
  <c r="G35" i="38"/>
  <c r="F35" i="38"/>
  <c r="G34" i="38"/>
  <c r="C39" i="38" s="1"/>
  <c r="G24" i="38"/>
  <c r="E24" i="38"/>
  <c r="D24" i="38"/>
  <c r="C24" i="38"/>
  <c r="G22" i="38"/>
  <c r="G21" i="38"/>
  <c r="G20" i="38"/>
  <c r="G19" i="38"/>
  <c r="G12" i="38"/>
  <c r="E12" i="38"/>
  <c r="D12" i="38"/>
  <c r="C12" i="38"/>
  <c r="G10" i="38"/>
  <c r="G9" i="38"/>
  <c r="G8" i="38"/>
  <c r="G7" i="38"/>
  <c r="E39" i="33"/>
  <c r="D39" i="33"/>
  <c r="G37" i="33"/>
  <c r="G36" i="33"/>
  <c r="G35" i="33"/>
  <c r="F35" i="33"/>
  <c r="G34" i="33"/>
  <c r="G39" i="33" s="1"/>
  <c r="G24" i="33"/>
  <c r="E24" i="33"/>
  <c r="D24" i="33"/>
  <c r="C24" i="33"/>
  <c r="G22" i="33"/>
  <c r="G21" i="33"/>
  <c r="G20" i="33"/>
  <c r="G19" i="33"/>
  <c r="G12" i="33"/>
  <c r="E12" i="33"/>
  <c r="D12" i="33"/>
  <c r="C12" i="33"/>
  <c r="G10" i="33"/>
  <c r="G9" i="33"/>
  <c r="G8" i="33"/>
  <c r="G7" i="33"/>
  <c r="E39" i="31"/>
  <c r="D39" i="31"/>
  <c r="G37" i="31"/>
  <c r="G36" i="31"/>
  <c r="G35" i="31"/>
  <c r="F35" i="31"/>
  <c r="G34" i="31"/>
  <c r="G39" i="31" s="1"/>
  <c r="G24" i="31"/>
  <c r="E24" i="31"/>
  <c r="D24" i="31"/>
  <c r="C24" i="31"/>
  <c r="G22" i="31"/>
  <c r="G21" i="31"/>
  <c r="G20" i="31"/>
  <c r="G19" i="31"/>
  <c r="G12" i="31"/>
  <c r="E12" i="31"/>
  <c r="D12" i="31"/>
  <c r="C12" i="31"/>
  <c r="G10" i="31"/>
  <c r="G9" i="31"/>
  <c r="G8" i="31"/>
  <c r="G7" i="31"/>
  <c r="G37" i="30"/>
  <c r="G36" i="30"/>
  <c r="G35" i="30"/>
  <c r="F35" i="30"/>
  <c r="G34" i="30"/>
  <c r="C39" i="30" s="1"/>
  <c r="G24" i="30"/>
  <c r="E24" i="30"/>
  <c r="D24" i="30"/>
  <c r="C24" i="30"/>
  <c r="G22" i="30"/>
  <c r="G21" i="30"/>
  <c r="G20" i="30"/>
  <c r="G19" i="30"/>
  <c r="G12" i="30"/>
  <c r="E12" i="30"/>
  <c r="D12" i="30"/>
  <c r="C12" i="30"/>
  <c r="G10" i="30"/>
  <c r="G9" i="30"/>
  <c r="G8" i="30"/>
  <c r="G7" i="30"/>
  <c r="E39" i="29"/>
  <c r="D39" i="29"/>
  <c r="G37" i="29"/>
  <c r="G36" i="29"/>
  <c r="G35" i="29"/>
  <c r="F35" i="29"/>
  <c r="G34" i="29"/>
  <c r="G39" i="29" s="1"/>
  <c r="G24" i="29"/>
  <c r="E24" i="29"/>
  <c r="D24" i="29"/>
  <c r="C24" i="29"/>
  <c r="G22" i="29"/>
  <c r="G21" i="29"/>
  <c r="G20" i="29"/>
  <c r="G19" i="29"/>
  <c r="G12" i="29"/>
  <c r="E12" i="29"/>
  <c r="D12" i="29"/>
  <c r="C12" i="29"/>
  <c r="G10" i="29"/>
  <c r="G9" i="29"/>
  <c r="G8" i="29"/>
  <c r="G7" i="29"/>
  <c r="G37" i="28"/>
  <c r="G36" i="28"/>
  <c r="G35" i="28"/>
  <c r="F35" i="28"/>
  <c r="G34" i="28"/>
  <c r="C39" i="28" s="1"/>
  <c r="G24" i="28"/>
  <c r="E24" i="28"/>
  <c r="D24" i="28"/>
  <c r="C24" i="28"/>
  <c r="G22" i="28"/>
  <c r="G21" i="28"/>
  <c r="G20" i="28"/>
  <c r="G19" i="28"/>
  <c r="G12" i="28"/>
  <c r="E12" i="28"/>
  <c r="D12" i="28"/>
  <c r="C12" i="28"/>
  <c r="G10" i="28"/>
  <c r="G9" i="28"/>
  <c r="G8" i="28"/>
  <c r="G7" i="28"/>
  <c r="E39" i="25"/>
  <c r="D39" i="25"/>
  <c r="G37" i="25"/>
  <c r="G36" i="25"/>
  <c r="G35" i="25"/>
  <c r="F35" i="25"/>
  <c r="G34" i="25"/>
  <c r="G39" i="25" s="1"/>
  <c r="G24" i="25"/>
  <c r="E24" i="25"/>
  <c r="D24" i="25"/>
  <c r="C24" i="25"/>
  <c r="G22" i="25"/>
  <c r="G21" i="25"/>
  <c r="G20" i="25"/>
  <c r="G19" i="25"/>
  <c r="G12" i="25"/>
  <c r="E12" i="25"/>
  <c r="D12" i="25"/>
  <c r="C12" i="25"/>
  <c r="G10" i="25"/>
  <c r="G9" i="25"/>
  <c r="G8" i="25"/>
  <c r="G7" i="25"/>
  <c r="G36" i="23"/>
  <c r="G35" i="23"/>
  <c r="G34" i="23"/>
  <c r="C38" i="23" s="1"/>
  <c r="G24" i="23"/>
  <c r="E24" i="23"/>
  <c r="D24" i="23"/>
  <c r="C24" i="23"/>
  <c r="G22" i="23"/>
  <c r="G21" i="23"/>
  <c r="G20" i="23"/>
  <c r="G19" i="23"/>
  <c r="G12" i="23"/>
  <c r="E12" i="23"/>
  <c r="D12" i="23"/>
  <c r="C12" i="23"/>
  <c r="G10" i="23"/>
  <c r="G9" i="23"/>
  <c r="G8" i="23"/>
  <c r="G7" i="23"/>
  <c r="G39" i="21"/>
  <c r="G38" i="21"/>
  <c r="G37" i="21"/>
  <c r="F37" i="21"/>
  <c r="G36" i="21"/>
  <c r="F36" i="21"/>
  <c r="G35" i="21"/>
  <c r="F35" i="21"/>
  <c r="G34" i="21"/>
  <c r="C41" i="21" s="1"/>
  <c r="G24" i="21"/>
  <c r="E24" i="21"/>
  <c r="D24" i="21"/>
  <c r="C24" i="21"/>
  <c r="G22" i="21"/>
  <c r="G21" i="21"/>
  <c r="G20" i="21"/>
  <c r="G19" i="21"/>
  <c r="G12" i="21"/>
  <c r="E12" i="21"/>
  <c r="D12" i="21"/>
  <c r="C12" i="21"/>
  <c r="G10" i="21"/>
  <c r="G9" i="21"/>
  <c r="G8" i="21"/>
  <c r="G7" i="21"/>
  <c r="G38" i="20"/>
  <c r="G37" i="20"/>
  <c r="G36" i="20"/>
  <c r="D40" i="20" s="1"/>
  <c r="E40" i="20" s="1"/>
  <c r="F36" i="20"/>
  <c r="G35" i="20"/>
  <c r="G34" i="20"/>
  <c r="G24" i="20"/>
  <c r="E24" i="20"/>
  <c r="D24" i="20"/>
  <c r="C24" i="20"/>
  <c r="G22" i="20"/>
  <c r="G21" i="20"/>
  <c r="G20" i="20"/>
  <c r="G19" i="20"/>
  <c r="G12" i="20"/>
  <c r="E12" i="20"/>
  <c r="D12" i="20"/>
  <c r="C12" i="20"/>
  <c r="G10" i="20"/>
  <c r="G9" i="20"/>
  <c r="G8" i="20"/>
  <c r="G7" i="20"/>
  <c r="E38" i="18"/>
  <c r="D38" i="18"/>
  <c r="G36" i="18"/>
  <c r="G35" i="18"/>
  <c r="G34" i="18"/>
  <c r="C38" i="18" s="1"/>
  <c r="G24" i="18"/>
  <c r="E24" i="18"/>
  <c r="D24" i="18"/>
  <c r="C24" i="18"/>
  <c r="G22" i="18"/>
  <c r="G21" i="18"/>
  <c r="G20" i="18"/>
  <c r="G19" i="18"/>
  <c r="G12" i="18"/>
  <c r="E12" i="18"/>
  <c r="D12" i="18"/>
  <c r="C12" i="18"/>
  <c r="G10" i="18"/>
  <c r="G9" i="18"/>
  <c r="G8" i="18"/>
  <c r="G7" i="18"/>
  <c r="E40" i="15"/>
  <c r="D40" i="15"/>
  <c r="G38" i="15"/>
  <c r="G37" i="15"/>
  <c r="G36" i="15"/>
  <c r="G35" i="15"/>
  <c r="G34" i="15"/>
  <c r="G24" i="15"/>
  <c r="E24" i="15"/>
  <c r="D24" i="15"/>
  <c r="C24" i="15"/>
  <c r="G22" i="15"/>
  <c r="G21" i="15"/>
  <c r="G20" i="15"/>
  <c r="G19" i="15"/>
  <c r="G12" i="15"/>
  <c r="E12" i="15"/>
  <c r="D12" i="15"/>
  <c r="C12" i="15"/>
  <c r="G10" i="15"/>
  <c r="G9" i="15"/>
  <c r="G8" i="15"/>
  <c r="G7" i="15"/>
  <c r="E39" i="14"/>
  <c r="D39" i="14"/>
  <c r="G37" i="14"/>
  <c r="G36" i="14"/>
  <c r="G35" i="14"/>
  <c r="G34" i="14"/>
  <c r="G24" i="14"/>
  <c r="E24" i="14"/>
  <c r="D24" i="14"/>
  <c r="C24" i="14"/>
  <c r="G22" i="14"/>
  <c r="G21" i="14"/>
  <c r="G20" i="14"/>
  <c r="G19" i="14"/>
  <c r="G12" i="14"/>
  <c r="E12" i="14"/>
  <c r="D12" i="14"/>
  <c r="C12" i="14"/>
  <c r="G10" i="14"/>
  <c r="G9" i="14"/>
  <c r="G8" i="14"/>
  <c r="G7" i="14"/>
  <c r="E43" i="12"/>
  <c r="G41" i="12"/>
  <c r="G40" i="12"/>
  <c r="F39" i="12"/>
  <c r="G39" i="12" s="1"/>
  <c r="G38" i="12"/>
  <c r="D43" i="12" s="1"/>
  <c r="F38" i="12"/>
  <c r="G37" i="12"/>
  <c r="F37" i="12"/>
  <c r="F36" i="12"/>
  <c r="G36" i="12" s="1"/>
  <c r="F35" i="12"/>
  <c r="G35" i="12" s="1"/>
  <c r="G34" i="12"/>
  <c r="F34" i="12"/>
  <c r="G33" i="12"/>
  <c r="F33" i="12"/>
  <c r="F32" i="12"/>
  <c r="G32" i="12" s="1"/>
  <c r="G20" i="12"/>
  <c r="F20" i="12"/>
  <c r="F19" i="12"/>
  <c r="G19" i="12" s="1"/>
  <c r="G18" i="12"/>
  <c r="C22" i="12" s="1"/>
  <c r="G22" i="12" s="1"/>
  <c r="G12" i="12"/>
  <c r="E12" i="12"/>
  <c r="D12" i="12"/>
  <c r="C12" i="12"/>
  <c r="G10" i="12"/>
  <c r="G9" i="12"/>
  <c r="G8" i="12"/>
  <c r="G7" i="12"/>
  <c r="G36" i="11"/>
  <c r="G35" i="11"/>
  <c r="G34" i="11"/>
  <c r="B38" i="11" s="1"/>
  <c r="G38" i="11" s="1"/>
  <c r="C24" i="11"/>
  <c r="G22" i="11"/>
  <c r="G21" i="11"/>
  <c r="E24" i="11" s="1"/>
  <c r="G20" i="11"/>
  <c r="G19" i="11"/>
  <c r="D24" i="11" s="1"/>
  <c r="C12" i="11"/>
  <c r="G10" i="11"/>
  <c r="G9" i="11"/>
  <c r="E12" i="11" s="1"/>
  <c r="G8" i="11"/>
  <c r="G7" i="11"/>
  <c r="D12" i="11" s="1"/>
  <c r="G36" i="10"/>
  <c r="G35" i="10"/>
  <c r="G34" i="10"/>
  <c r="B38" i="10" s="1"/>
  <c r="G24" i="10"/>
  <c r="C24" i="10"/>
  <c r="G22" i="10"/>
  <c r="G21" i="10"/>
  <c r="E24" i="10" s="1"/>
  <c r="G20" i="10"/>
  <c r="G19" i="10"/>
  <c r="D24" i="10" s="1"/>
  <c r="G12" i="10"/>
  <c r="C12" i="10"/>
  <c r="G10" i="10"/>
  <c r="G9" i="10"/>
  <c r="E12" i="10" s="1"/>
  <c r="G8" i="10"/>
  <c r="G7" i="10"/>
  <c r="D12" i="10" s="1"/>
  <c r="G8" i="9"/>
  <c r="G7" i="9"/>
  <c r="G6" i="9"/>
  <c r="B10" i="9" s="1"/>
  <c r="G8" i="8"/>
  <c r="G7" i="8"/>
  <c r="G6" i="8"/>
  <c r="B10" i="8" s="1"/>
  <c r="E10" i="8" s="1"/>
  <c r="C38" i="50" l="1"/>
  <c r="G39" i="38"/>
  <c r="C39" i="33"/>
  <c r="C39" i="31"/>
  <c r="D39" i="30"/>
  <c r="E39" i="30" s="1"/>
  <c r="G39" i="30"/>
  <c r="C39" i="29"/>
  <c r="G39" i="28"/>
  <c r="D39" i="28"/>
  <c r="E39" i="28" s="1"/>
  <c r="C39" i="25"/>
  <c r="G38" i="23"/>
  <c r="D38" i="23"/>
  <c r="E38" i="23" s="1"/>
  <c r="G41" i="21"/>
  <c r="D41" i="21"/>
  <c r="E41" i="21" s="1"/>
  <c r="G40" i="20"/>
  <c r="C40" i="20"/>
  <c r="G38" i="18"/>
  <c r="G40" i="15"/>
  <c r="C40" i="15"/>
  <c r="C39" i="14"/>
  <c r="G39" i="14"/>
  <c r="C43" i="12"/>
  <c r="G43" i="12"/>
  <c r="G12" i="11"/>
  <c r="G24" i="11"/>
  <c r="D38" i="10"/>
  <c r="E38" i="10" s="1"/>
  <c r="D10" i="9"/>
  <c r="E10" i="9" s="1"/>
  <c r="G10" i="9"/>
  <c r="G10" i="8"/>
  <c r="G38" i="10" l="1"/>
</calcChain>
</file>

<file path=xl/sharedStrings.xml><?xml version="1.0" encoding="utf-8"?>
<sst xmlns="http://schemas.openxmlformats.org/spreadsheetml/2006/main" count="4191" uniqueCount="165">
  <si>
    <t>IFPB</t>
  </si>
  <si>
    <t>m²</t>
  </si>
  <si>
    <t>Descrição da composição</t>
  </si>
  <si>
    <t>unid</t>
  </si>
  <si>
    <t>quant.</t>
  </si>
  <si>
    <t>custo unit.</t>
  </si>
  <si>
    <t>custo total</t>
  </si>
  <si>
    <t>Código</t>
  </si>
  <si>
    <t>Equipamento</t>
  </si>
  <si>
    <t>material</t>
  </si>
  <si>
    <t>Mão-de-obra</t>
  </si>
  <si>
    <t>Enc. Social</t>
  </si>
  <si>
    <t>Terceiros</t>
  </si>
  <si>
    <t>Valor Total</t>
  </si>
  <si>
    <t>Composição de preço</t>
  </si>
  <si>
    <t>m</t>
  </si>
  <si>
    <t xml:space="preserve">2.3 - Divisória naval, tipo cega - Sistema de montagem simplificada com rodapés simples - painéis de no mínimo 35 mm (trinta e cinco milímetros) de espessura, de chapa dura de fibras de eucalipto prensada, com acabamento em resina melamínica de baixa pressão na cor cristal e perfis em aço galvanizado pintado em epóxi na cor cinza - Incluindo instalação e materiais necessários. </t>
  </si>
  <si>
    <t>Montador de estrutura metálica</t>
  </si>
  <si>
    <t>servente</t>
  </si>
  <si>
    <t>encargos complementares - servente</t>
  </si>
  <si>
    <t>encargos complementares - montador</t>
  </si>
  <si>
    <t>25957/SINAPI</t>
  </si>
  <si>
    <t>06111/SINAPI</t>
  </si>
  <si>
    <t>10549/ORSE</t>
  </si>
  <si>
    <t>10605/ORSE</t>
  </si>
  <si>
    <t>h</t>
  </si>
  <si>
    <t>Divisória naval - tipo cega</t>
  </si>
  <si>
    <t xml:space="preserve">3.1 - Porta completa em divisória naval simples, com no mínimo 35 mm (trinta e cinco milímetros) de espessura, de chapa dura de fibras de eucalipto prensada, com acabamento em resina melamínica de baixa pressão na cor cristal, medindo 2,10m x 0,90m x 35mm, com fechadura, tipo tubular, cor a ser definida conforme portfólio, com chave (02 cópias)/botão de girar, trincos 90 mm e 61 mm - Incluindo instalação e materiais necessários. </t>
  </si>
  <si>
    <t>Porta em divisória naval simples</t>
  </si>
  <si>
    <t>Kg</t>
  </si>
  <si>
    <t>m³</t>
  </si>
  <si>
    <t>TUBO PVC SOLDÁVEL DE 20MM</t>
  </si>
  <si>
    <t>JOELHO PVC, SOLDAVEL, 90 GRAUS, 20 MM, PARA AGUA FRIA PREDIAL</t>
  </si>
  <si>
    <t>3542/SINAPI</t>
  </si>
  <si>
    <t>Adesivo pvc em frasco de 850 gramas</t>
  </si>
  <si>
    <t>Solucao limpadora pvc</t>
  </si>
  <si>
    <t>02036/ORSE</t>
  </si>
  <si>
    <t>00138/ORSE</t>
  </si>
  <si>
    <t>AREIA MÉDIA</t>
  </si>
  <si>
    <t>ENCANADOR</t>
  </si>
  <si>
    <t>l</t>
  </si>
  <si>
    <t>CIMENTO PORTLAND COMPOSTO CP II-32</t>
  </si>
  <si>
    <t>1379/SINAPI</t>
  </si>
  <si>
    <t>02696/SINAPI</t>
  </si>
  <si>
    <t>370/SINAPI</t>
  </si>
  <si>
    <t>1.1 - Demolição de alvenaria de elementos vazados (combogó), sem reaproveitamento</t>
  </si>
  <si>
    <t>Martelo rompedor</t>
  </si>
  <si>
    <t xml:space="preserve">Composição  </t>
  </si>
  <si>
    <t>00066/ORSE</t>
  </si>
  <si>
    <t>00068/ORSE</t>
  </si>
  <si>
    <t>Pedreiro</t>
  </si>
  <si>
    <t>Servente</t>
  </si>
  <si>
    <t>Composição</t>
  </si>
  <si>
    <t>Cal</t>
  </si>
  <si>
    <t>Fundo selador</t>
  </si>
  <si>
    <t>Pintor</t>
  </si>
  <si>
    <t>Tinta acrílica</t>
  </si>
  <si>
    <t>Rolo de pintura</t>
  </si>
  <si>
    <t xml:space="preserve">Composição </t>
  </si>
  <si>
    <t>Tinta Esmalte</t>
  </si>
  <si>
    <t>Solvente</t>
  </si>
  <si>
    <t>Pincel</t>
  </si>
  <si>
    <t>Granilite</t>
  </si>
  <si>
    <t>Eletricista</t>
  </si>
  <si>
    <t xml:space="preserve">Disjuntor </t>
  </si>
  <si>
    <t>Interruptor</t>
  </si>
  <si>
    <t>Caixa de PVC</t>
  </si>
  <si>
    <t>Luminária</t>
  </si>
  <si>
    <t>Tomada</t>
  </si>
  <si>
    <t>Eletroduto rígido de 25mm</t>
  </si>
  <si>
    <t>Cabo Flex 2,5mm</t>
  </si>
  <si>
    <t xml:space="preserve">m </t>
  </si>
  <si>
    <t>Limpeza</t>
  </si>
  <si>
    <t>1.2 - TRANSPORTE COM CAMINHÃO BASCULHANTE DE 10M³ EM VIA URBANA EM LEITO NATURAL. AF_04/2016</t>
  </si>
  <si>
    <t>Caminhão basculhante</t>
  </si>
  <si>
    <t>Motorista</t>
  </si>
  <si>
    <t>Picareta, pá e enxada</t>
  </si>
  <si>
    <t>2.1 - Escavação manual de vala ou cava em material de 1a categoria até 1,5m - (m³)</t>
  </si>
  <si>
    <t>2.3 - TRANSPORTE COM CAMINHÃO BASCULHANTE DE 10M³ EM VIA URBANA EM LEITO NATURAL. AF_04/2016</t>
  </si>
  <si>
    <t>6.1 - CHAPISCO APLICADO EM ALVENARIAS E ESTRUTURAS DE CONCRETO INTERNAS, COM COLHER DE PEDREIRO. ARGAMASSA TRAÇO 1:3 COM PREPARO MANUAL. AF_06/20
14</t>
  </si>
  <si>
    <t>6.2 - MASSA ÚNICA, PARA RECEBIMENTO DE PINTURA, EM ARGAMASSA TRAÇO 1:2:8, PREPARO MANUAL, APLICADA MANUALMENTE EM FACES INTERNAS DE PAREDES DE AMB
IENTES COM ÁREA MAIOR QUE 10M2, ESPESSURA DE 20MM, COM EXECUÇÃO DE TAL
ISCAS. AF_06/2014</t>
  </si>
  <si>
    <t>8.1 - APLICAÇÃO DE FUNDO SELADOR ACRPILICO EM PAREDES, UMA DEMÃO. AF_06/2014</t>
  </si>
  <si>
    <t>8.2 - APLICAÇÃO DE FUNDO SELADOR ACRPILICO EM TETO, UMA DEMÃO. AF_06/2014</t>
  </si>
  <si>
    <t>8.5 - APLICAÇÃO MANUAL DE PINTURA COM TINTA LÁTEX ACRÍLICA EM PAREDES, DUAS DEMÃOS. AF_06/2014</t>
  </si>
  <si>
    <t>9.3 - Piso em granilite, marmorite ou granitina espessura 8 mm, incluso juntas de dilatacao plasticas</t>
  </si>
  <si>
    <t>11.2 - Disjuntor monopolar tipo DIN corrente nominal de 10-16A, fornecimento e instalação</t>
  </si>
  <si>
    <t>11.5 - Luminária calha sobrepor p/lamp.fluorescente 1x32w, completa, inclusive reator eletrônico e lâmpada, fornecimento e instalação</t>
  </si>
  <si>
    <t>11.8 - Tomada 2p + t, ABNT, de embutir, 10 A, com placa em pvc, fornecimento e instalação</t>
  </si>
  <si>
    <t>11.3 - Eletroduto rígido roscável, pvc, dn 25 mm (3/4"), para circuitos terminais, instalado em parede, fornecimento e instalação.</t>
  </si>
  <si>
    <t>11.1 - Cabo de cobre flexível isolado, 2,5 mm², anti-chama 450/750 V, para circuitos terminais, fornecimento e instalação.</t>
  </si>
  <si>
    <t>12.1 - LIMPEZA FINAL DA OBRA</t>
  </si>
  <si>
    <t>2.2 - ATERRO MANUAL DE VALAS COM SOLO ARGILO-ARENOSO E COMPACTAÇÃO MECÂNICA</t>
  </si>
  <si>
    <t>Compactador</t>
  </si>
  <si>
    <t>3.1 - Lastro de concreto magro</t>
  </si>
  <si>
    <t xml:space="preserve">Composição   </t>
  </si>
  <si>
    <t>Concreto magro</t>
  </si>
  <si>
    <t>encargos complementares - pedreiro</t>
  </si>
  <si>
    <t>8.6 - APLICAÇÃO MANUAL DE PINTURA COM TINTA LÁTEX ACRÍLICA EM TETOS, DUAS DEMÃOS. AF_06/2014</t>
  </si>
  <si>
    <t>8.7 - APLICAÇÃO MANUAL DE PINTURA COM TINTA ACETINADA EM MADEIRA, DUAS DEMÃOS. AF_06/2014</t>
  </si>
  <si>
    <t>Tinta acetinada</t>
  </si>
  <si>
    <t>8.8 - PINTURA ESMALTE SINTÉTICO EM GRADIL METÁLICO, DUAS DEMAOS</t>
  </si>
  <si>
    <t>8.3 - APLICAÇÃO E LIXAMENTO DE MASSA LÁTEX EM PAREDES, DUAS DEMÃOS. AF_06/2014</t>
  </si>
  <si>
    <t>Massa</t>
  </si>
  <si>
    <t>lixa</t>
  </si>
  <si>
    <t>8.4 - APLICAÇÃO E LIXAMENTO DE MASSA LÁTEX EM TETOS, DUAS DEMÃOS. AF_06/2014</t>
  </si>
  <si>
    <t>11.7 - Ponto de Interruptor de embutir com 01 seção simples e placa, fornecimento e instalação</t>
  </si>
  <si>
    <t>11.6 - Ponto de iluminação de sobre por com Caixa PVC 4x2" p/ eletroduto, fornecimento e instalação</t>
  </si>
  <si>
    <t>11.11 - Terminal de compressão para cabo de 2,5mm, fornecimento e instalação.</t>
  </si>
  <si>
    <t>Terminal de compressão</t>
  </si>
  <si>
    <t>11.10 - Relé foelétrico interno e externo fornecimento e instalação.</t>
  </si>
  <si>
    <t>Relé fotoelétrico</t>
  </si>
  <si>
    <t>11.19 - Refletor para lâmpada de 150 a 500w.</t>
  </si>
  <si>
    <t>Refletor</t>
  </si>
  <si>
    <t>11.4 - Lâmpada spiral fluorescente branca de 65w.</t>
  </si>
  <si>
    <t>Lâmpada Fluorescente</t>
  </si>
  <si>
    <t>10.3 - Rufo em chapa de aço 25.</t>
  </si>
  <si>
    <t>Rufo em chapa de aço</t>
  </si>
  <si>
    <t>Calheiro</t>
  </si>
  <si>
    <t>10.2 - Telhamento com telha cerâmica tipo paulista</t>
  </si>
  <si>
    <t>Telhamento com telha cerâmica tipo paulista</t>
  </si>
  <si>
    <t>10.1 - Trama de madeira para telhado de até duas águas</t>
  </si>
  <si>
    <t>Trama de madeira</t>
  </si>
  <si>
    <t>9.2 - Regularização de base para revestimento</t>
  </si>
  <si>
    <t>argamassa de areia e cimento</t>
  </si>
  <si>
    <t>9.1 - Lastro de concreto magro</t>
  </si>
  <si>
    <t>concreto magro</t>
  </si>
  <si>
    <t>3.2 - Embassamento com pedra argamassada</t>
  </si>
  <si>
    <t>Embassamento com pedra argamassada</t>
  </si>
  <si>
    <t>3.3 - Cinta de amarração de alvenaria moldada in loco</t>
  </si>
  <si>
    <t>concreto armado para cinta de amarração</t>
  </si>
  <si>
    <t>3.4 - Alvenaria em tijolo cerâmico</t>
  </si>
  <si>
    <t>Tijolo cerâmico</t>
  </si>
  <si>
    <t>Argamassa</t>
  </si>
  <si>
    <t>4.1 - Alvenaria de vedação com tijolo cerâmico</t>
  </si>
  <si>
    <t>5.1 - Concreto Fck 20 Mpa, preparo com betoneira</t>
  </si>
  <si>
    <t>Concreto fck 20 Mpa</t>
  </si>
  <si>
    <t>Betoneira</t>
  </si>
  <si>
    <t>5.2 - Forma plana para estruturas em compensado plástico</t>
  </si>
  <si>
    <t xml:space="preserve">Madeira para forma </t>
  </si>
  <si>
    <t>prego</t>
  </si>
  <si>
    <t>5.3 - Aço CA - 50 diâmetro de 6,3 a 12,5mm, corte e dobra</t>
  </si>
  <si>
    <t>Aço CA-50</t>
  </si>
  <si>
    <t>Arame recozido</t>
  </si>
  <si>
    <t>5.4 - Laje pré-fabricada treliçada para piso ou cobertura H=8cm</t>
  </si>
  <si>
    <t>Laje H=8cm</t>
  </si>
  <si>
    <t>Cimbramento</t>
  </si>
  <si>
    <t>Verga pré moldada</t>
  </si>
  <si>
    <t>5.5 - Verga Pré moldade - Janelas</t>
  </si>
  <si>
    <t>5.6 - Verga Pré moldade - portas</t>
  </si>
  <si>
    <t>5.7 - Encunhamento de alvenaria com tijolo cerâmico</t>
  </si>
  <si>
    <t>6.3 - MASSA ÚNICA, EM ARGAMASSA TRAÇO 1:2:8, PREPARO MANUAL, APLICADA MANUALMENTE EM FACES INTERNAS DE PAREDES DE AMB
IENTES COM ÁREA MAIOR QUE 10M2, ESPESSURA DE 20MM, COM EXECUÇÃO DE TAL
ISCAS. AF_06/2014</t>
  </si>
  <si>
    <t>6.4 -  CASQUILHO CERÂMICO CONFORME PROJETO</t>
  </si>
  <si>
    <t>Casquilho cerâmico</t>
  </si>
  <si>
    <t>rejunte</t>
  </si>
  <si>
    <t>7.1 - Porta em madeira  de lei com batente e ferragens</t>
  </si>
  <si>
    <t>Porta de madeira</t>
  </si>
  <si>
    <t>Batente</t>
  </si>
  <si>
    <t>ferragens</t>
  </si>
  <si>
    <t>7.2 - Janela de aço basculhante</t>
  </si>
  <si>
    <t>Janela de aço</t>
  </si>
  <si>
    <t>argamassa</t>
  </si>
  <si>
    <t>kg</t>
  </si>
  <si>
    <t>7.3 - Vidro liso comum de 4mm - incolor</t>
  </si>
  <si>
    <t>Vidro liso incolor de 4mm</t>
  </si>
  <si>
    <t>massa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</si>
</sst>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* #,##0.0000000_);_(* \(#,##0.0000000\);_(* &quot;-&quot;??_);_(@_)"/>
    <numFmt numFmtId="167" formatCode="_(&quot;R$ &quot;* #,##0.00_);_(&quot;R$ &quot;* \(#,##0.00\);_(&quot;R$ &quot;* &quot;-&quot;??_);_(@_)"/>
    <numFmt numFmtId="168" formatCode="_(* #,##0.000_);_(* \(#,##0.000\);_(* &quot;-&quot;??_);_(@_)"/>
    <numFmt numFmtId="169" formatCode="_(&quot;R$&quot;\ * #,##0.00_);_(&quot;R$&quot;\ * \(#,##0.00\);_(&quot;R$&quot;\ * &quot;-&quot;??_);_(@_)"/>
    <numFmt numFmtId="170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000000"/>
      <name val="Verdana"/>
      <family val="2"/>
    </font>
    <font>
      <sz val="10"/>
      <color rgb="FF000000"/>
      <name val="Verdana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9">
    <xf numFmtId="0" fontId="0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2" fillId="0" borderId="0" applyFill="0" applyBorder="0" applyAlignment="0" applyProtection="0"/>
    <xf numFmtId="0" fontId="2" fillId="0" borderId="0" applyFont="0" applyFill="0" applyBorder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53">
    <xf numFmtId="0" fontId="0" fillId="0" borderId="0" xfId="0"/>
    <xf numFmtId="0" fontId="0" fillId="0" borderId="5" xfId="0" applyBorder="1"/>
    <xf numFmtId="2" fontId="0" fillId="0" borderId="5" xfId="0" applyNumberFormat="1" applyBorder="1"/>
    <xf numFmtId="0" fontId="3" fillId="0" borderId="5" xfId="0" applyFont="1" applyBorder="1"/>
    <xf numFmtId="0" fontId="3" fillId="0" borderId="5" xfId="0" applyFont="1" applyBorder="1" applyAlignment="1">
      <alignment wrapText="1"/>
    </xf>
    <xf numFmtId="0" fontId="3" fillId="0" borderId="4" xfId="0" applyFont="1" applyBorder="1"/>
    <xf numFmtId="0" fontId="3" fillId="3" borderId="4" xfId="0" applyFont="1" applyFill="1" applyBorder="1" applyAlignment="1">
      <alignment vertical="center" wrapText="1"/>
    </xf>
    <xf numFmtId="0" fontId="0" fillId="0" borderId="16" xfId="0" applyBorder="1"/>
    <xf numFmtId="0" fontId="0" fillId="0" borderId="17" xfId="0" applyBorder="1"/>
    <xf numFmtId="0" fontId="3" fillId="0" borderId="15" xfId="0" applyFont="1" applyBorder="1"/>
    <xf numFmtId="0" fontId="3" fillId="0" borderId="16" xfId="0" applyFont="1" applyBorder="1" applyAlignment="1">
      <alignment wrapText="1"/>
    </xf>
    <xf numFmtId="0" fontId="0" fillId="0" borderId="18" xfId="0" applyBorder="1"/>
    <xf numFmtId="0" fontId="0" fillId="0" borderId="19" xfId="0" applyBorder="1"/>
    <xf numFmtId="0" fontId="0" fillId="0" borderId="5" xfId="0" applyBorder="1" applyAlignment="1">
      <alignment horizontal="center"/>
    </xf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8" xfId="0" applyFont="1" applyBorder="1"/>
    <xf numFmtId="0" fontId="5" fillId="0" borderId="21" xfId="0" applyFont="1" applyBorder="1"/>
    <xf numFmtId="0" fontId="5" fillId="0" borderId="22" xfId="0" applyFont="1" applyBorder="1"/>
    <xf numFmtId="0" fontId="5" fillId="2" borderId="23" xfId="0" applyFont="1" applyFill="1" applyBorder="1"/>
    <xf numFmtId="0" fontId="5" fillId="2" borderId="24" xfId="0" applyFont="1" applyFill="1" applyBorder="1"/>
    <xf numFmtId="0" fontId="5" fillId="0" borderId="13" xfId="0" applyFont="1" applyBorder="1" applyAlignment="1">
      <alignment horizontal="center"/>
    </xf>
    <xf numFmtId="4" fontId="0" fillId="0" borderId="6" xfId="0" applyNumberFormat="1" applyBorder="1"/>
    <xf numFmtId="2" fontId="0" fillId="0" borderId="16" xfId="0" applyNumberFormat="1" applyBorder="1"/>
    <xf numFmtId="0" fontId="0" fillId="0" borderId="1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17" xfId="0" applyNumberFormat="1" applyBorder="1"/>
    <xf numFmtId="0" fontId="3" fillId="0" borderId="25" xfId="0" applyFont="1" applyBorder="1"/>
    <xf numFmtId="2" fontId="5" fillId="0" borderId="8" xfId="0" applyNumberFormat="1" applyFont="1" applyBorder="1"/>
    <xf numFmtId="2" fontId="5" fillId="2" borderId="24" xfId="0" applyNumberFormat="1" applyFont="1" applyFill="1" applyBorder="1"/>
    <xf numFmtId="4" fontId="0" fillId="0" borderId="16" xfId="0" applyNumberFormat="1" applyBorder="1"/>
    <xf numFmtId="4" fontId="0" fillId="0" borderId="17" xfId="0" applyNumberFormat="1" applyBorder="1"/>
    <xf numFmtId="4" fontId="5" fillId="2" borderId="24" xfId="0" applyNumberFormat="1" applyFont="1" applyFill="1" applyBorder="1"/>
    <xf numFmtId="0" fontId="3" fillId="3" borderId="0" xfId="0" applyFont="1" applyFill="1" applyAlignment="1">
      <alignment vertical="center" wrapText="1"/>
    </xf>
    <xf numFmtId="0" fontId="3" fillId="0" borderId="7" xfId="0" applyFont="1" applyBorder="1"/>
    <xf numFmtId="4" fontId="5" fillId="0" borderId="8" xfId="0" applyNumberFormat="1" applyFont="1" applyBorder="1"/>
    <xf numFmtId="2" fontId="5" fillId="0" borderId="14" xfId="0" applyNumberFormat="1" applyFont="1" applyBorder="1"/>
    <xf numFmtId="170" fontId="5" fillId="0" borderId="8" xfId="0" applyNumberFormat="1" applyFont="1" applyBorder="1"/>
    <xf numFmtId="4" fontId="5" fillId="0" borderId="14" xfId="0" applyNumberFormat="1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9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0" fillId="0" borderId="12" xfId="0" applyBorder="1"/>
    <xf numFmtId="0" fontId="0" fillId="0" borderId="13" xfId="0" applyBorder="1"/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right"/>
    </xf>
    <xf numFmtId="4" fontId="0" fillId="0" borderId="26" xfId="0" applyNumberFormat="1" applyBorder="1" applyAlignment="1">
      <alignment horizontal="right"/>
    </xf>
    <xf numFmtId="4" fontId="0" fillId="0" borderId="13" xfId="0" applyNumberFormat="1" applyBorder="1" applyAlignment="1">
      <alignment horizontal="right"/>
    </xf>
  </cellXfs>
  <cellStyles count="69">
    <cellStyle name="Moeda 2" xfId="3"/>
    <cellStyle name="Moeda 3" xfId="5"/>
    <cellStyle name="Moeda 4" xfId="6"/>
    <cellStyle name="Moeda 5" xfId="7"/>
    <cellStyle name="Moeda 6" xfId="8"/>
    <cellStyle name="Moeda 7" xfId="9"/>
    <cellStyle name="Normal" xfId="0" builtinId="0"/>
    <cellStyle name="Normal 10 20" xfId="10"/>
    <cellStyle name="Normal 2" xfId="11"/>
    <cellStyle name="Normal 2 2" xfId="12"/>
    <cellStyle name="Normal 2 2 2" xfId="13"/>
    <cellStyle name="Normal 2 2 2 2" xfId="14"/>
    <cellStyle name="Normal 2 2 2 2 2" xfId="15"/>
    <cellStyle name="Normal 2 2 2 2 3" xfId="16"/>
    <cellStyle name="Normal 2 2 2 2 4" xfId="17"/>
    <cellStyle name="Normal 2 2 2 2 5" xfId="18"/>
    <cellStyle name="Normal 2 2 2 3" xfId="19"/>
    <cellStyle name="Normal 2 2 2 4" xfId="20"/>
    <cellStyle name="Normal 2 2 3" xfId="21"/>
    <cellStyle name="Normal 2 2 4" xfId="22"/>
    <cellStyle name="Normal 2 2 5" xfId="23"/>
    <cellStyle name="Normal 2 3" xfId="24"/>
    <cellStyle name="Normal 2 4" xfId="25"/>
    <cellStyle name="Normal 2 5" xfId="26"/>
    <cellStyle name="Normal 3" xfId="27"/>
    <cellStyle name="Normal 3 2" xfId="28"/>
    <cellStyle name="Normal 3 3" xfId="29"/>
    <cellStyle name="Normal 3 4" xfId="30"/>
    <cellStyle name="Normal 4" xfId="31"/>
    <cellStyle name="Normal 5" xfId="32"/>
    <cellStyle name="Normal 6" xfId="4"/>
    <cellStyle name="Normal 7" xfId="33"/>
    <cellStyle name="Normal 7 2" xfId="34"/>
    <cellStyle name="Normal 7 3" xfId="35"/>
    <cellStyle name="Normal 7 4" xfId="36"/>
    <cellStyle name="Porcentagem 2" xfId="38"/>
    <cellStyle name="Porcentagem 3" xfId="39"/>
    <cellStyle name="Porcentagem 4" xfId="37"/>
    <cellStyle name="Separador de milhares 10" xfId="40"/>
    <cellStyle name="Separador de milhares 10 2" xfId="41"/>
    <cellStyle name="Separador de milhares 2" xfId="42"/>
    <cellStyle name="Separador de milhares 2 2" xfId="43"/>
    <cellStyle name="Separador de milhares 2 2 2" xfId="44"/>
    <cellStyle name="Separador de milhares 2 2 2 2" xfId="45"/>
    <cellStyle name="Separador de milhares 2 2 2 3" xfId="46"/>
    <cellStyle name="Separador de milhares 2 2 2 4" xfId="47"/>
    <cellStyle name="Separador de milhares 2 2 2 5" xfId="48"/>
    <cellStyle name="Separador de milhares 2 2 3" xfId="49"/>
    <cellStyle name="Separador de milhares 2 2 3 2" xfId="50"/>
    <cellStyle name="Separador de milhares 2 2 4" xfId="51"/>
    <cellStyle name="Separador de milhares 2 3" xfId="2"/>
    <cellStyle name="Separador de milhares 2 3 2" xfId="53"/>
    <cellStyle name="Separador de milhares 2 3 2 2" xfId="54"/>
    <cellStyle name="Separador de milhares 2 3 3" xfId="55"/>
    <cellStyle name="Separador de milhares 2 3 4" xfId="56"/>
    <cellStyle name="Separador de milhares 2 3 5" xfId="57"/>
    <cellStyle name="Separador de milhares 2 3 6" xfId="58"/>
    <cellStyle name="Separador de milhares 2 3 7" xfId="52"/>
    <cellStyle name="Separador de milhares 2 4" xfId="59"/>
    <cellStyle name="Separador de milhares 2 5" xfId="60"/>
    <cellStyle name="Separador de milhares 2 6" xfId="61"/>
    <cellStyle name="Separador de milhares 2 7" xfId="62"/>
    <cellStyle name="Separador de milhares 3" xfId="63"/>
    <cellStyle name="Separador de milhares 3 2" xfId="64"/>
    <cellStyle name="Separador de milhares 4" xfId="65"/>
    <cellStyle name="Vírgula 2" xfId="66"/>
    <cellStyle name="Vírgula 2 2" xfId="67"/>
    <cellStyle name="Vírgula 3" xfId="68"/>
    <cellStyle name="Vírgula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tabSelected="1" view="pageBreakPreview" topLeftCell="A26" zoomScaleNormal="100" zoomScaleSheetLayoutView="100" workbookViewId="0">
      <selection activeCell="E36" sqref="E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thickBot="1" x14ac:dyDescent="0.3"/>
    <row r="3" spans="2:7" ht="16.5" thickBot="1" x14ac:dyDescent="0.3">
      <c r="B3" s="41" t="s">
        <v>14</v>
      </c>
      <c r="C3" s="42"/>
      <c r="D3" s="42"/>
      <c r="E3" s="42"/>
      <c r="F3" s="42"/>
      <c r="G3" s="43"/>
    </row>
    <row r="4" spans="2:7" ht="60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162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5" t="s">
        <v>42</v>
      </c>
      <c r="C34" s="4" t="s">
        <v>163</v>
      </c>
      <c r="D34" s="13" t="s">
        <v>1</v>
      </c>
      <c r="E34" s="2">
        <v>1</v>
      </c>
      <c r="F34" s="32">
        <v>74.349999999999994</v>
      </c>
      <c r="G34" s="23">
        <f>ROUND(E34*F34,2)</f>
        <v>74.349999999999994</v>
      </c>
      <c r="H34" s="1">
        <v>0.39</v>
      </c>
    </row>
    <row r="35" spans="2:8" x14ac:dyDescent="0.25">
      <c r="B35" s="5" t="s">
        <v>44</v>
      </c>
      <c r="C35" s="4" t="s">
        <v>164</v>
      </c>
      <c r="D35" s="13" t="s">
        <v>161</v>
      </c>
      <c r="E35" s="1">
        <v>0.6</v>
      </c>
      <c r="F35" s="32">
        <v>12</v>
      </c>
      <c r="G35" s="23">
        <f>ROUND(E35*F35,2)</f>
        <v>7.2</v>
      </c>
      <c r="H35" s="1">
        <v>60</v>
      </c>
    </row>
    <row r="36" spans="2:8" x14ac:dyDescent="0.25">
      <c r="B36" s="29" t="s">
        <v>47</v>
      </c>
      <c r="C36" s="4"/>
      <c r="D36" s="13"/>
      <c r="E36" s="2">
        <v>0</v>
      </c>
      <c r="F36" s="32">
        <v>0</v>
      </c>
      <c r="G36" s="33">
        <f>ROUND(E36*F36,2)</f>
        <v>0</v>
      </c>
      <c r="H36" s="1">
        <v>10.63</v>
      </c>
    </row>
    <row r="37" spans="2:8" x14ac:dyDescent="0.25">
      <c r="B37" s="36" t="s">
        <v>48</v>
      </c>
      <c r="C37" s="4" t="s">
        <v>50</v>
      </c>
      <c r="D37" s="13" t="s">
        <v>25</v>
      </c>
      <c r="E37" s="1">
        <v>2</v>
      </c>
      <c r="F37" s="24">
        <v>5.0599999999999996</v>
      </c>
      <c r="G37" s="8">
        <f>ROUND(E37*F37,2)</f>
        <v>10.119999999999999</v>
      </c>
      <c r="H37" s="1">
        <v>1.83</v>
      </c>
    </row>
    <row r="38" spans="2:8" ht="15.75" thickBot="1" x14ac:dyDescent="0.3">
      <c r="B38" s="35" t="s">
        <v>49</v>
      </c>
      <c r="C38" s="4" t="s">
        <v>51</v>
      </c>
      <c r="D38" s="13" t="s">
        <v>25</v>
      </c>
      <c r="E38" s="1">
        <v>2</v>
      </c>
      <c r="F38" s="24">
        <v>3.41</v>
      </c>
      <c r="G38" s="8">
        <f>ROUND(E38*F38,2)</f>
        <v>6.82</v>
      </c>
      <c r="H38" s="1">
        <v>1.78</v>
      </c>
    </row>
    <row r="39" spans="2:8" x14ac:dyDescent="0.25">
      <c r="B39" s="14" t="s">
        <v>8</v>
      </c>
      <c r="C39" s="22" t="s">
        <v>9</v>
      </c>
      <c r="D39" s="15" t="s">
        <v>10</v>
      </c>
      <c r="E39" s="15" t="s">
        <v>11</v>
      </c>
      <c r="F39" s="18" t="s">
        <v>12</v>
      </c>
      <c r="G39" s="20" t="s">
        <v>13</v>
      </c>
    </row>
    <row r="40" spans="2:8" ht="15.75" thickBot="1" x14ac:dyDescent="0.3">
      <c r="B40" s="16">
        <v>0</v>
      </c>
      <c r="C40" s="37">
        <f>G34+G35+G36</f>
        <v>81.55</v>
      </c>
      <c r="D40" s="17">
        <f>G37+G38</f>
        <v>16.939999999999998</v>
      </c>
      <c r="E40" s="37">
        <f>D40*0.7431</f>
        <v>12.588113999999997</v>
      </c>
      <c r="F40" s="19">
        <v>0</v>
      </c>
      <c r="G40" s="34">
        <f>SUM(G34:G38)+0.01</f>
        <v>98.500000000000014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5"/>
  <sheetViews>
    <sheetView view="pageBreakPreview" zoomScaleNormal="100" zoomScaleSheetLayoutView="100" workbookViewId="0">
      <selection activeCell="E46" sqref="E4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140</v>
      </c>
      <c r="C16" s="45"/>
      <c r="D16" s="45"/>
      <c r="E16" s="45"/>
      <c r="F16" s="45"/>
      <c r="G16" s="46"/>
    </row>
    <row r="17" spans="2:8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8" x14ac:dyDescent="0.25">
      <c r="B18" s="47" t="s">
        <v>52</v>
      </c>
      <c r="C18" s="48" t="s">
        <v>141</v>
      </c>
      <c r="D18" s="49" t="s">
        <v>29</v>
      </c>
      <c r="E18" s="50">
        <v>1</v>
      </c>
      <c r="F18" s="52">
        <v>3</v>
      </c>
      <c r="G18" s="51">
        <f>F18</f>
        <v>3</v>
      </c>
    </row>
    <row r="19" spans="2:8" ht="15.75" customHeight="1" x14ac:dyDescent="0.25">
      <c r="B19" s="9" t="s">
        <v>94</v>
      </c>
      <c r="C19" s="10" t="s">
        <v>142</v>
      </c>
      <c r="D19" s="25" t="s">
        <v>29</v>
      </c>
      <c r="E19" s="7">
        <v>0.1</v>
      </c>
      <c r="F19" s="32">
        <v>9.6</v>
      </c>
      <c r="G19" s="33">
        <f>F19*E19</f>
        <v>0.96</v>
      </c>
      <c r="H19" s="7">
        <v>107.5</v>
      </c>
    </row>
    <row r="20" spans="2:8" x14ac:dyDescent="0.25">
      <c r="B20" s="5" t="s">
        <v>58</v>
      </c>
      <c r="C20" s="4" t="s">
        <v>19</v>
      </c>
      <c r="D20" s="13" t="s">
        <v>25</v>
      </c>
      <c r="E20" s="1">
        <v>0.3</v>
      </c>
      <c r="F20" s="32">
        <f>H20*0.97</f>
        <v>1.7751000000000001</v>
      </c>
      <c r="G20" s="8">
        <f>ROUND(E20*F20,2)</f>
        <v>0.53</v>
      </c>
      <c r="H20" s="1">
        <v>1.83</v>
      </c>
    </row>
    <row r="21" spans="2:8" ht="15.75" thickBot="1" x14ac:dyDescent="0.3">
      <c r="B21" s="5" t="s">
        <v>52</v>
      </c>
      <c r="C21" s="3" t="s">
        <v>96</v>
      </c>
      <c r="D21" s="13" t="s">
        <v>25</v>
      </c>
      <c r="E21" s="1">
        <v>0.3</v>
      </c>
      <c r="F21" s="32">
        <f>H21*0.97</f>
        <v>1.9496999999999998</v>
      </c>
      <c r="G21" s="8">
        <f>ROUND(E21*F21,2)</f>
        <v>0.57999999999999996</v>
      </c>
      <c r="H21" s="1">
        <v>2.0099999999999998</v>
      </c>
    </row>
    <row r="22" spans="2:8" x14ac:dyDescent="0.25">
      <c r="B22" s="14" t="s">
        <v>8</v>
      </c>
      <c r="C22" s="22" t="s">
        <v>9</v>
      </c>
      <c r="D22" s="15" t="s">
        <v>10</v>
      </c>
      <c r="E22" s="15" t="s">
        <v>11</v>
      </c>
      <c r="F22" s="18" t="s">
        <v>12</v>
      </c>
      <c r="G22" s="20" t="s">
        <v>13</v>
      </c>
    </row>
    <row r="23" spans="2:8" ht="15.75" thickBot="1" x14ac:dyDescent="0.3">
      <c r="B23" s="16">
        <v>0</v>
      </c>
      <c r="C23" s="17">
        <f>G19+G18</f>
        <v>3.96</v>
      </c>
      <c r="D23" s="17">
        <f>G20+G21</f>
        <v>1.1099999999999999</v>
      </c>
      <c r="E23" s="37">
        <f>D23*0.4879</f>
        <v>0.54156899999999997</v>
      </c>
      <c r="F23" s="19">
        <v>0</v>
      </c>
      <c r="G23" s="34">
        <f>E23+D23+C23</f>
        <v>5.6115689999999994</v>
      </c>
    </row>
    <row r="29" spans="2:8" hidden="1" x14ac:dyDescent="0.25"/>
    <row r="30" spans="2:8" ht="15.75" hidden="1" x14ac:dyDescent="0.25">
      <c r="B30" s="41" t="s">
        <v>14</v>
      </c>
      <c r="C30" s="42"/>
      <c r="D30" s="42"/>
      <c r="E30" s="42"/>
      <c r="F30" s="42"/>
      <c r="G30" s="43"/>
    </row>
    <row r="31" spans="2:8" ht="65.25" hidden="1" customHeight="1" thickBot="1" x14ac:dyDescent="0.3">
      <c r="B31" s="44" t="s">
        <v>27</v>
      </c>
      <c r="C31" s="45"/>
      <c r="D31" s="45"/>
      <c r="E31" s="45"/>
      <c r="F31" s="45"/>
      <c r="G31" s="46"/>
    </row>
    <row r="32" spans="2:8" ht="15.75" hidden="1" thickBot="1" x14ac:dyDescent="0.3">
      <c r="B32" s="11" t="s">
        <v>7</v>
      </c>
      <c r="C32" s="12" t="s">
        <v>2</v>
      </c>
      <c r="D32" s="26" t="s">
        <v>3</v>
      </c>
      <c r="E32" s="26" t="s">
        <v>4</v>
      </c>
      <c r="F32" s="26" t="s">
        <v>5</v>
      </c>
      <c r="G32" s="27" t="s">
        <v>6</v>
      </c>
    </row>
    <row r="33" spans="2:8" hidden="1" x14ac:dyDescent="0.25">
      <c r="B33" s="9" t="s">
        <v>0</v>
      </c>
      <c r="C33" s="10" t="s">
        <v>31</v>
      </c>
      <c r="D33" s="25" t="s">
        <v>15</v>
      </c>
      <c r="E33" s="24">
        <v>4</v>
      </c>
      <c r="F33" s="32">
        <f>H33*0.97</f>
        <v>1.7654000000000001</v>
      </c>
      <c r="G33" s="33">
        <f>E33*F33</f>
        <v>7.0616000000000003</v>
      </c>
      <c r="H33" s="7">
        <v>1.82</v>
      </c>
    </row>
    <row r="34" spans="2:8" ht="22.5" hidden="1" x14ac:dyDescent="0.25">
      <c r="B34" s="5" t="s">
        <v>33</v>
      </c>
      <c r="C34" s="4" t="s">
        <v>32</v>
      </c>
      <c r="D34" s="13" t="s">
        <v>3</v>
      </c>
      <c r="E34" s="1">
        <v>1.05</v>
      </c>
      <c r="F34" s="32">
        <f t="shared" ref="F34:F40" si="0">H34*0.97</f>
        <v>0.24249999999999999</v>
      </c>
      <c r="G34" s="23">
        <f t="shared" ref="G34:G42" si="1">ROUND(E34*F34,2)</f>
        <v>0.25</v>
      </c>
      <c r="H34" s="1">
        <v>0.25</v>
      </c>
    </row>
    <row r="35" spans="2:8" hidden="1" x14ac:dyDescent="0.25">
      <c r="B35" s="5" t="s">
        <v>37</v>
      </c>
      <c r="C35" s="3" t="s">
        <v>34</v>
      </c>
      <c r="D35" s="13" t="s">
        <v>29</v>
      </c>
      <c r="E35" s="1">
        <v>3.0000000000000001E-3</v>
      </c>
      <c r="F35" s="32">
        <f t="shared" si="0"/>
        <v>43.601500000000001</v>
      </c>
      <c r="G35" s="23">
        <f t="shared" si="1"/>
        <v>0.13</v>
      </c>
      <c r="H35" s="1">
        <v>44.95</v>
      </c>
    </row>
    <row r="36" spans="2:8" hidden="1" x14ac:dyDescent="0.25">
      <c r="B36" s="5" t="s">
        <v>36</v>
      </c>
      <c r="C36" s="3" t="s">
        <v>35</v>
      </c>
      <c r="D36" s="13" t="s">
        <v>40</v>
      </c>
      <c r="E36" s="1">
        <v>3.0000000000000001E-3</v>
      </c>
      <c r="F36" s="32">
        <f t="shared" si="0"/>
        <v>32.184599999999996</v>
      </c>
      <c r="G36" s="23">
        <f t="shared" si="1"/>
        <v>0.1</v>
      </c>
      <c r="H36" s="1">
        <v>33.18</v>
      </c>
    </row>
    <row r="37" spans="2:8" hidden="1" x14ac:dyDescent="0.25">
      <c r="B37" s="5" t="s">
        <v>42</v>
      </c>
      <c r="C37" s="4" t="s">
        <v>41</v>
      </c>
      <c r="D37" s="13" t="s">
        <v>29</v>
      </c>
      <c r="E37" s="2">
        <v>3.2</v>
      </c>
      <c r="F37" s="32">
        <f t="shared" si="0"/>
        <v>0.37830000000000003</v>
      </c>
      <c r="G37" s="23">
        <f t="shared" si="1"/>
        <v>1.21</v>
      </c>
      <c r="H37" s="1">
        <v>0.39</v>
      </c>
    </row>
    <row r="38" spans="2:8" hidden="1" x14ac:dyDescent="0.25">
      <c r="B38" s="5" t="s">
        <v>44</v>
      </c>
      <c r="C38" s="4" t="s">
        <v>38</v>
      </c>
      <c r="D38" s="13" t="s">
        <v>30</v>
      </c>
      <c r="E38" s="1">
        <v>5.0000000000000001E-3</v>
      </c>
      <c r="F38" s="32">
        <f t="shared" si="0"/>
        <v>58.199999999999996</v>
      </c>
      <c r="G38" s="23">
        <f t="shared" si="1"/>
        <v>0.28999999999999998</v>
      </c>
      <c r="H38" s="1">
        <v>60</v>
      </c>
    </row>
    <row r="39" spans="2:8" hidden="1" x14ac:dyDescent="0.25">
      <c r="B39" s="29" t="s">
        <v>43</v>
      </c>
      <c r="C39" s="4" t="s">
        <v>39</v>
      </c>
      <c r="D39" s="13" t="s">
        <v>25</v>
      </c>
      <c r="E39" s="2">
        <v>1.84</v>
      </c>
      <c r="F39" s="32">
        <f>H39*0.97</f>
        <v>10.3111</v>
      </c>
      <c r="G39" s="33">
        <f t="shared" si="1"/>
        <v>18.97</v>
      </c>
      <c r="H39" s="1">
        <v>10.63</v>
      </c>
    </row>
    <row r="40" spans="2:8" hidden="1" x14ac:dyDescent="0.25">
      <c r="B40" s="6" t="s">
        <v>22</v>
      </c>
      <c r="C40" s="4" t="s">
        <v>18</v>
      </c>
      <c r="D40" s="13" t="s">
        <v>25</v>
      </c>
      <c r="E40" s="2">
        <v>1.84</v>
      </c>
      <c r="F40" s="32">
        <f t="shared" si="0"/>
        <v>7.6435999999999993</v>
      </c>
      <c r="G40" s="33">
        <f t="shared" si="1"/>
        <v>14.06</v>
      </c>
      <c r="H40" s="1">
        <v>7.88</v>
      </c>
    </row>
    <row r="41" spans="2:8" hidden="1" x14ac:dyDescent="0.25">
      <c r="B41" s="36" t="s">
        <v>48</v>
      </c>
      <c r="C41" s="4" t="s">
        <v>50</v>
      </c>
      <c r="D41" s="13" t="s">
        <v>25</v>
      </c>
      <c r="E41" s="1">
        <v>0.15</v>
      </c>
      <c r="F41" s="24">
        <v>5.0599999999999996</v>
      </c>
      <c r="G41" s="8">
        <f t="shared" si="1"/>
        <v>0.76</v>
      </c>
      <c r="H41" s="1">
        <v>1.83</v>
      </c>
    </row>
    <row r="42" spans="2:8" hidden="1" x14ac:dyDescent="0.25">
      <c r="B42" s="35" t="s">
        <v>49</v>
      </c>
      <c r="C42" s="4" t="s">
        <v>51</v>
      </c>
      <c r="D42" s="13" t="s">
        <v>25</v>
      </c>
      <c r="E42" s="1">
        <v>2</v>
      </c>
      <c r="F42" s="24">
        <v>3.41</v>
      </c>
      <c r="G42" s="8">
        <f t="shared" si="1"/>
        <v>6.82</v>
      </c>
      <c r="H42" s="1">
        <v>1.78</v>
      </c>
    </row>
    <row r="43" spans="2:8" hidden="1" x14ac:dyDescent="0.25">
      <c r="B43" s="14" t="s">
        <v>8</v>
      </c>
      <c r="C43" s="22" t="s">
        <v>9</v>
      </c>
      <c r="D43" s="15" t="s">
        <v>10</v>
      </c>
      <c r="E43" s="15" t="s">
        <v>11</v>
      </c>
      <c r="F43" s="18" t="s">
        <v>12</v>
      </c>
      <c r="G43" s="20" t="s">
        <v>13</v>
      </c>
    </row>
    <row r="44" spans="2:8" ht="15.75" hidden="1" thickBot="1" x14ac:dyDescent="0.3">
      <c r="B44" s="16">
        <v>0</v>
      </c>
      <c r="C44" s="17">
        <f>G33+G34+G35+G36+G37+G38</f>
        <v>9.041599999999999</v>
      </c>
      <c r="D44" s="17">
        <f>G39+G40</f>
        <v>33.03</v>
      </c>
      <c r="E44" s="17">
        <f>SUM(G41:G42)</f>
        <v>7.58</v>
      </c>
      <c r="F44" s="19">
        <v>0</v>
      </c>
      <c r="G44" s="34">
        <f>SUM(G33:G42)+0.01</f>
        <v>49.661599999999993</v>
      </c>
    </row>
    <row r="45" spans="2:8" hidden="1" x14ac:dyDescent="0.25"/>
  </sheetData>
  <mergeCells count="6">
    <mergeCell ref="B3:G3"/>
    <mergeCell ref="B4:G4"/>
    <mergeCell ref="B15:G15"/>
    <mergeCell ref="B16:G16"/>
    <mergeCell ref="B30:G30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5"/>
  <sheetViews>
    <sheetView view="pageBreakPreview" zoomScaleNormal="100" zoomScaleSheetLayoutView="100" workbookViewId="0">
      <selection activeCell="C47" sqref="C47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137</v>
      </c>
      <c r="C16" s="45"/>
      <c r="D16" s="45"/>
      <c r="E16" s="45"/>
      <c r="F16" s="45"/>
      <c r="G16" s="46"/>
    </row>
    <row r="17" spans="2:8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8" x14ac:dyDescent="0.25">
      <c r="B18" s="47" t="s">
        <v>52</v>
      </c>
      <c r="C18" s="48" t="s">
        <v>138</v>
      </c>
      <c r="D18" s="49" t="s">
        <v>1</v>
      </c>
      <c r="E18" s="50">
        <v>1</v>
      </c>
      <c r="F18" s="52">
        <v>20.95</v>
      </c>
      <c r="G18" s="51">
        <f>F18</f>
        <v>20.95</v>
      </c>
    </row>
    <row r="19" spans="2:8" ht="15.75" customHeight="1" x14ac:dyDescent="0.25">
      <c r="B19" s="9" t="s">
        <v>94</v>
      </c>
      <c r="C19" s="10" t="s">
        <v>139</v>
      </c>
      <c r="D19" s="25" t="s">
        <v>29</v>
      </c>
      <c r="E19" s="7">
        <v>0.1</v>
      </c>
      <c r="F19" s="32">
        <v>18</v>
      </c>
      <c r="G19" s="33">
        <f>F19*E19</f>
        <v>1.8</v>
      </c>
      <c r="H19" s="7">
        <v>107.5</v>
      </c>
    </row>
    <row r="20" spans="2:8" x14ac:dyDescent="0.25">
      <c r="B20" s="5" t="s">
        <v>58</v>
      </c>
      <c r="C20" s="4" t="s">
        <v>19</v>
      </c>
      <c r="D20" s="13" t="s">
        <v>25</v>
      </c>
      <c r="E20" s="1">
        <v>1</v>
      </c>
      <c r="F20" s="32">
        <f>H20*0.97</f>
        <v>1.7751000000000001</v>
      </c>
      <c r="G20" s="8">
        <f>ROUND(E20*F20,2)</f>
        <v>1.78</v>
      </c>
      <c r="H20" s="1">
        <v>1.83</v>
      </c>
    </row>
    <row r="21" spans="2:8" ht="15.75" thickBot="1" x14ac:dyDescent="0.3">
      <c r="B21" s="5" t="s">
        <v>52</v>
      </c>
      <c r="C21" s="3" t="s">
        <v>96</v>
      </c>
      <c r="D21" s="13" t="s">
        <v>25</v>
      </c>
      <c r="E21" s="1">
        <v>1</v>
      </c>
      <c r="F21" s="32">
        <f>H21*0.97</f>
        <v>1.9496999999999998</v>
      </c>
      <c r="G21" s="8">
        <f>ROUND(E21*F21,2)</f>
        <v>1.95</v>
      </c>
      <c r="H21" s="1">
        <v>2.0099999999999998</v>
      </c>
    </row>
    <row r="22" spans="2:8" x14ac:dyDescent="0.25">
      <c r="B22" s="14" t="s">
        <v>8</v>
      </c>
      <c r="C22" s="22" t="s">
        <v>9</v>
      </c>
      <c r="D22" s="15" t="s">
        <v>10</v>
      </c>
      <c r="E22" s="15" t="s">
        <v>11</v>
      </c>
      <c r="F22" s="18" t="s">
        <v>12</v>
      </c>
      <c r="G22" s="20" t="s">
        <v>13</v>
      </c>
    </row>
    <row r="23" spans="2:8" ht="15.75" thickBot="1" x14ac:dyDescent="0.3">
      <c r="B23" s="16">
        <v>0</v>
      </c>
      <c r="C23" s="17">
        <f>G19+G18</f>
        <v>22.75</v>
      </c>
      <c r="D23" s="17">
        <f>G20+G21</f>
        <v>3.73</v>
      </c>
      <c r="E23" s="37">
        <f>D23*0.4879</f>
        <v>1.8198669999999999</v>
      </c>
      <c r="F23" s="19">
        <v>0</v>
      </c>
      <c r="G23" s="34">
        <f>E23+D23+C23</f>
        <v>28.299866999999999</v>
      </c>
    </row>
    <row r="29" spans="2:8" hidden="1" x14ac:dyDescent="0.25"/>
    <row r="30" spans="2:8" ht="15.75" hidden="1" x14ac:dyDescent="0.25">
      <c r="B30" s="41" t="s">
        <v>14</v>
      </c>
      <c r="C30" s="42"/>
      <c r="D30" s="42"/>
      <c r="E30" s="42"/>
      <c r="F30" s="42"/>
      <c r="G30" s="43"/>
    </row>
    <row r="31" spans="2:8" ht="65.25" hidden="1" customHeight="1" thickBot="1" x14ac:dyDescent="0.3">
      <c r="B31" s="44" t="s">
        <v>27</v>
      </c>
      <c r="C31" s="45"/>
      <c r="D31" s="45"/>
      <c r="E31" s="45"/>
      <c r="F31" s="45"/>
      <c r="G31" s="46"/>
    </row>
    <row r="32" spans="2:8" ht="15.75" hidden="1" thickBot="1" x14ac:dyDescent="0.3">
      <c r="B32" s="11" t="s">
        <v>7</v>
      </c>
      <c r="C32" s="12" t="s">
        <v>2</v>
      </c>
      <c r="D32" s="26" t="s">
        <v>3</v>
      </c>
      <c r="E32" s="26" t="s">
        <v>4</v>
      </c>
      <c r="F32" s="26" t="s">
        <v>5</v>
      </c>
      <c r="G32" s="27" t="s">
        <v>6</v>
      </c>
    </row>
    <row r="33" spans="2:8" hidden="1" x14ac:dyDescent="0.25">
      <c r="B33" s="9" t="s">
        <v>0</v>
      </c>
      <c r="C33" s="10" t="s">
        <v>31</v>
      </c>
      <c r="D33" s="25" t="s">
        <v>15</v>
      </c>
      <c r="E33" s="24">
        <v>4</v>
      </c>
      <c r="F33" s="32">
        <f>H33*0.97</f>
        <v>1.7654000000000001</v>
      </c>
      <c r="G33" s="33">
        <f>E33*F33</f>
        <v>7.0616000000000003</v>
      </c>
      <c r="H33" s="7">
        <v>1.82</v>
      </c>
    </row>
    <row r="34" spans="2:8" ht="22.5" hidden="1" x14ac:dyDescent="0.25">
      <c r="B34" s="5" t="s">
        <v>33</v>
      </c>
      <c r="C34" s="4" t="s">
        <v>32</v>
      </c>
      <c r="D34" s="13" t="s">
        <v>3</v>
      </c>
      <c r="E34" s="1">
        <v>1.05</v>
      </c>
      <c r="F34" s="32">
        <f t="shared" ref="F34:F40" si="0">H34*0.97</f>
        <v>0.24249999999999999</v>
      </c>
      <c r="G34" s="23">
        <f t="shared" ref="G34:G42" si="1">ROUND(E34*F34,2)</f>
        <v>0.25</v>
      </c>
      <c r="H34" s="1">
        <v>0.25</v>
      </c>
    </row>
    <row r="35" spans="2:8" hidden="1" x14ac:dyDescent="0.25">
      <c r="B35" s="5" t="s">
        <v>37</v>
      </c>
      <c r="C35" s="3" t="s">
        <v>34</v>
      </c>
      <c r="D35" s="13" t="s">
        <v>29</v>
      </c>
      <c r="E35" s="1">
        <v>3.0000000000000001E-3</v>
      </c>
      <c r="F35" s="32">
        <f t="shared" si="0"/>
        <v>43.601500000000001</v>
      </c>
      <c r="G35" s="23">
        <f t="shared" si="1"/>
        <v>0.13</v>
      </c>
      <c r="H35" s="1">
        <v>44.95</v>
      </c>
    </row>
    <row r="36" spans="2:8" hidden="1" x14ac:dyDescent="0.25">
      <c r="B36" s="5" t="s">
        <v>36</v>
      </c>
      <c r="C36" s="3" t="s">
        <v>35</v>
      </c>
      <c r="D36" s="13" t="s">
        <v>40</v>
      </c>
      <c r="E36" s="1">
        <v>3.0000000000000001E-3</v>
      </c>
      <c r="F36" s="32">
        <f t="shared" si="0"/>
        <v>32.184599999999996</v>
      </c>
      <c r="G36" s="23">
        <f t="shared" si="1"/>
        <v>0.1</v>
      </c>
      <c r="H36" s="1">
        <v>33.18</v>
      </c>
    </row>
    <row r="37" spans="2:8" hidden="1" x14ac:dyDescent="0.25">
      <c r="B37" s="5" t="s">
        <v>42</v>
      </c>
      <c r="C37" s="4" t="s">
        <v>41</v>
      </c>
      <c r="D37" s="13" t="s">
        <v>29</v>
      </c>
      <c r="E37" s="2">
        <v>3.2</v>
      </c>
      <c r="F37" s="32">
        <f t="shared" si="0"/>
        <v>0.37830000000000003</v>
      </c>
      <c r="G37" s="23">
        <f t="shared" si="1"/>
        <v>1.21</v>
      </c>
      <c r="H37" s="1">
        <v>0.39</v>
      </c>
    </row>
    <row r="38" spans="2:8" hidden="1" x14ac:dyDescent="0.25">
      <c r="B38" s="5" t="s">
        <v>44</v>
      </c>
      <c r="C38" s="4" t="s">
        <v>38</v>
      </c>
      <c r="D38" s="13" t="s">
        <v>30</v>
      </c>
      <c r="E38" s="1">
        <v>5.0000000000000001E-3</v>
      </c>
      <c r="F38" s="32">
        <f t="shared" si="0"/>
        <v>58.199999999999996</v>
      </c>
      <c r="G38" s="23">
        <f t="shared" si="1"/>
        <v>0.28999999999999998</v>
      </c>
      <c r="H38" s="1">
        <v>60</v>
      </c>
    </row>
    <row r="39" spans="2:8" hidden="1" x14ac:dyDescent="0.25">
      <c r="B39" s="29" t="s">
        <v>43</v>
      </c>
      <c r="C39" s="4" t="s">
        <v>39</v>
      </c>
      <c r="D39" s="13" t="s">
        <v>25</v>
      </c>
      <c r="E39" s="2">
        <v>1.84</v>
      </c>
      <c r="F39" s="32">
        <f>H39*0.97</f>
        <v>10.3111</v>
      </c>
      <c r="G39" s="33">
        <f t="shared" si="1"/>
        <v>18.97</v>
      </c>
      <c r="H39" s="1">
        <v>10.63</v>
      </c>
    </row>
    <row r="40" spans="2:8" hidden="1" x14ac:dyDescent="0.25">
      <c r="B40" s="6" t="s">
        <v>22</v>
      </c>
      <c r="C40" s="4" t="s">
        <v>18</v>
      </c>
      <c r="D40" s="13" t="s">
        <v>25</v>
      </c>
      <c r="E40" s="2">
        <v>1.84</v>
      </c>
      <c r="F40" s="32">
        <f t="shared" si="0"/>
        <v>7.6435999999999993</v>
      </c>
      <c r="G40" s="33">
        <f t="shared" si="1"/>
        <v>14.06</v>
      </c>
      <c r="H40" s="1">
        <v>7.88</v>
      </c>
    </row>
    <row r="41" spans="2:8" hidden="1" x14ac:dyDescent="0.25">
      <c r="B41" s="36" t="s">
        <v>48</v>
      </c>
      <c r="C41" s="4" t="s">
        <v>50</v>
      </c>
      <c r="D41" s="13" t="s">
        <v>25</v>
      </c>
      <c r="E41" s="1">
        <v>0.15</v>
      </c>
      <c r="F41" s="24">
        <v>5.0599999999999996</v>
      </c>
      <c r="G41" s="8">
        <f t="shared" si="1"/>
        <v>0.76</v>
      </c>
      <c r="H41" s="1">
        <v>1.83</v>
      </c>
    </row>
    <row r="42" spans="2:8" hidden="1" x14ac:dyDescent="0.25">
      <c r="B42" s="35" t="s">
        <v>49</v>
      </c>
      <c r="C42" s="4" t="s">
        <v>51</v>
      </c>
      <c r="D42" s="13" t="s">
        <v>25</v>
      </c>
      <c r="E42" s="1">
        <v>2</v>
      </c>
      <c r="F42" s="24">
        <v>3.41</v>
      </c>
      <c r="G42" s="8">
        <f t="shared" si="1"/>
        <v>6.82</v>
      </c>
      <c r="H42" s="1">
        <v>1.78</v>
      </c>
    </row>
    <row r="43" spans="2:8" hidden="1" x14ac:dyDescent="0.25">
      <c r="B43" s="14" t="s">
        <v>8</v>
      </c>
      <c r="C43" s="22" t="s">
        <v>9</v>
      </c>
      <c r="D43" s="15" t="s">
        <v>10</v>
      </c>
      <c r="E43" s="15" t="s">
        <v>11</v>
      </c>
      <c r="F43" s="18" t="s">
        <v>12</v>
      </c>
      <c r="G43" s="20" t="s">
        <v>13</v>
      </c>
    </row>
    <row r="44" spans="2:8" ht="15.75" hidden="1" thickBot="1" x14ac:dyDescent="0.3">
      <c r="B44" s="16">
        <v>0</v>
      </c>
      <c r="C44" s="17">
        <f>G33+G34+G35+G36+G37+G38</f>
        <v>9.041599999999999</v>
      </c>
      <c r="D44" s="17">
        <f>G39+G40</f>
        <v>33.03</v>
      </c>
      <c r="E44" s="17">
        <f>SUM(G41:G42)</f>
        <v>7.58</v>
      </c>
      <c r="F44" s="19">
        <v>0</v>
      </c>
      <c r="G44" s="34">
        <f>SUM(G33:G42)+0.01</f>
        <v>49.661599999999993</v>
      </c>
    </row>
    <row r="45" spans="2:8" hidden="1" x14ac:dyDescent="0.25"/>
  </sheetData>
  <mergeCells count="6">
    <mergeCell ref="B3:G3"/>
    <mergeCell ref="B4:G4"/>
    <mergeCell ref="B15:G15"/>
    <mergeCell ref="B16:G16"/>
    <mergeCell ref="B30:G30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5"/>
  <sheetViews>
    <sheetView view="pageBreakPreview" zoomScaleNormal="100" zoomScaleSheetLayoutView="100" workbookViewId="0">
      <selection activeCell="F20" sqref="F20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134</v>
      </c>
      <c r="C16" s="45"/>
      <c r="D16" s="45"/>
      <c r="E16" s="45"/>
      <c r="F16" s="45"/>
      <c r="G16" s="46"/>
    </row>
    <row r="17" spans="2:8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8" x14ac:dyDescent="0.25">
      <c r="B18" s="47" t="s">
        <v>52</v>
      </c>
      <c r="C18" s="48" t="s">
        <v>135</v>
      </c>
      <c r="D18" s="49" t="s">
        <v>1</v>
      </c>
      <c r="E18" s="50">
        <v>1</v>
      </c>
      <c r="F18" s="52">
        <v>204.55</v>
      </c>
      <c r="G18" s="51">
        <f>F18</f>
        <v>204.55</v>
      </c>
    </row>
    <row r="19" spans="2:8" ht="15.75" customHeight="1" x14ac:dyDescent="0.25">
      <c r="B19" s="9" t="s">
        <v>94</v>
      </c>
      <c r="C19" s="10" t="s">
        <v>136</v>
      </c>
      <c r="D19" s="25" t="s">
        <v>1</v>
      </c>
      <c r="E19" s="7">
        <v>1</v>
      </c>
      <c r="F19" s="32">
        <v>18</v>
      </c>
      <c r="G19" s="33">
        <f>F19*E19</f>
        <v>18</v>
      </c>
      <c r="H19" s="7">
        <v>107.5</v>
      </c>
    </row>
    <row r="20" spans="2:8" x14ac:dyDescent="0.25">
      <c r="B20" s="5" t="s">
        <v>58</v>
      </c>
      <c r="C20" s="4" t="s">
        <v>19</v>
      </c>
      <c r="D20" s="13" t="s">
        <v>25</v>
      </c>
      <c r="E20" s="1">
        <v>2</v>
      </c>
      <c r="F20" s="32">
        <f>H20*0.97</f>
        <v>1.7751000000000001</v>
      </c>
      <c r="G20" s="8">
        <f>ROUND(E20*F20,2)</f>
        <v>3.55</v>
      </c>
      <c r="H20" s="1">
        <v>1.83</v>
      </c>
    </row>
    <row r="21" spans="2:8" ht="15.75" thickBot="1" x14ac:dyDescent="0.3">
      <c r="B21" s="5" t="s">
        <v>52</v>
      </c>
      <c r="C21" s="3" t="s">
        <v>96</v>
      </c>
      <c r="D21" s="13" t="s">
        <v>25</v>
      </c>
      <c r="E21" s="1">
        <v>2</v>
      </c>
      <c r="F21" s="32">
        <f>H21*0.97</f>
        <v>1.9496999999999998</v>
      </c>
      <c r="G21" s="8">
        <f>ROUND(E21*F21,2)</f>
        <v>3.9</v>
      </c>
      <c r="H21" s="1">
        <v>2.0099999999999998</v>
      </c>
    </row>
    <row r="22" spans="2:8" x14ac:dyDescent="0.25">
      <c r="B22" s="14" t="s">
        <v>8</v>
      </c>
      <c r="C22" s="22" t="s">
        <v>9</v>
      </c>
      <c r="D22" s="15" t="s">
        <v>10</v>
      </c>
      <c r="E22" s="15" t="s">
        <v>11</v>
      </c>
      <c r="F22" s="18" t="s">
        <v>12</v>
      </c>
      <c r="G22" s="20" t="s">
        <v>13</v>
      </c>
    </row>
    <row r="23" spans="2:8" ht="15.75" thickBot="1" x14ac:dyDescent="0.3">
      <c r="B23" s="16">
        <v>0</v>
      </c>
      <c r="C23" s="17">
        <f>G19+G18</f>
        <v>222.55</v>
      </c>
      <c r="D23" s="17">
        <f>G20+G21</f>
        <v>7.4499999999999993</v>
      </c>
      <c r="E23" s="37">
        <f>D23*0.4879</f>
        <v>3.6348549999999995</v>
      </c>
      <c r="F23" s="19">
        <v>0</v>
      </c>
      <c r="G23" s="34">
        <f>E23+D23+C23</f>
        <v>233.63485500000002</v>
      </c>
    </row>
    <row r="29" spans="2:8" hidden="1" x14ac:dyDescent="0.25"/>
    <row r="30" spans="2:8" ht="15.75" hidden="1" x14ac:dyDescent="0.25">
      <c r="B30" s="41" t="s">
        <v>14</v>
      </c>
      <c r="C30" s="42"/>
      <c r="D30" s="42"/>
      <c r="E30" s="42"/>
      <c r="F30" s="42"/>
      <c r="G30" s="43"/>
    </row>
    <row r="31" spans="2:8" ht="65.25" hidden="1" customHeight="1" thickBot="1" x14ac:dyDescent="0.3">
      <c r="B31" s="44" t="s">
        <v>27</v>
      </c>
      <c r="C31" s="45"/>
      <c r="D31" s="45"/>
      <c r="E31" s="45"/>
      <c r="F31" s="45"/>
      <c r="G31" s="46"/>
    </row>
    <row r="32" spans="2:8" ht="15.75" hidden="1" thickBot="1" x14ac:dyDescent="0.3">
      <c r="B32" s="11" t="s">
        <v>7</v>
      </c>
      <c r="C32" s="12" t="s">
        <v>2</v>
      </c>
      <c r="D32" s="26" t="s">
        <v>3</v>
      </c>
      <c r="E32" s="26" t="s">
        <v>4</v>
      </c>
      <c r="F32" s="26" t="s">
        <v>5</v>
      </c>
      <c r="G32" s="27" t="s">
        <v>6</v>
      </c>
    </row>
    <row r="33" spans="2:8" hidden="1" x14ac:dyDescent="0.25">
      <c r="B33" s="9" t="s">
        <v>0</v>
      </c>
      <c r="C33" s="10" t="s">
        <v>31</v>
      </c>
      <c r="D33" s="25" t="s">
        <v>15</v>
      </c>
      <c r="E33" s="24">
        <v>4</v>
      </c>
      <c r="F33" s="32">
        <f>H33*0.97</f>
        <v>1.7654000000000001</v>
      </c>
      <c r="G33" s="33">
        <f>E33*F33</f>
        <v>7.0616000000000003</v>
      </c>
      <c r="H33" s="7">
        <v>1.82</v>
      </c>
    </row>
    <row r="34" spans="2:8" ht="22.5" hidden="1" x14ac:dyDescent="0.25">
      <c r="B34" s="5" t="s">
        <v>33</v>
      </c>
      <c r="C34" s="4" t="s">
        <v>32</v>
      </c>
      <c r="D34" s="13" t="s">
        <v>3</v>
      </c>
      <c r="E34" s="1">
        <v>1.05</v>
      </c>
      <c r="F34" s="32">
        <f t="shared" ref="F34:F40" si="0">H34*0.97</f>
        <v>0.24249999999999999</v>
      </c>
      <c r="G34" s="23">
        <f t="shared" ref="G34:G42" si="1">ROUND(E34*F34,2)</f>
        <v>0.25</v>
      </c>
      <c r="H34" s="1">
        <v>0.25</v>
      </c>
    </row>
    <row r="35" spans="2:8" hidden="1" x14ac:dyDescent="0.25">
      <c r="B35" s="5" t="s">
        <v>37</v>
      </c>
      <c r="C35" s="3" t="s">
        <v>34</v>
      </c>
      <c r="D35" s="13" t="s">
        <v>29</v>
      </c>
      <c r="E35" s="1">
        <v>3.0000000000000001E-3</v>
      </c>
      <c r="F35" s="32">
        <f t="shared" si="0"/>
        <v>43.601500000000001</v>
      </c>
      <c r="G35" s="23">
        <f t="shared" si="1"/>
        <v>0.13</v>
      </c>
      <c r="H35" s="1">
        <v>44.95</v>
      </c>
    </row>
    <row r="36" spans="2:8" hidden="1" x14ac:dyDescent="0.25">
      <c r="B36" s="5" t="s">
        <v>36</v>
      </c>
      <c r="C36" s="3" t="s">
        <v>35</v>
      </c>
      <c r="D36" s="13" t="s">
        <v>40</v>
      </c>
      <c r="E36" s="1">
        <v>3.0000000000000001E-3</v>
      </c>
      <c r="F36" s="32">
        <f t="shared" si="0"/>
        <v>32.184599999999996</v>
      </c>
      <c r="G36" s="23">
        <f t="shared" si="1"/>
        <v>0.1</v>
      </c>
      <c r="H36" s="1">
        <v>33.18</v>
      </c>
    </row>
    <row r="37" spans="2:8" hidden="1" x14ac:dyDescent="0.25">
      <c r="B37" s="5" t="s">
        <v>42</v>
      </c>
      <c r="C37" s="4" t="s">
        <v>41</v>
      </c>
      <c r="D37" s="13" t="s">
        <v>29</v>
      </c>
      <c r="E37" s="2">
        <v>3.2</v>
      </c>
      <c r="F37" s="32">
        <f t="shared" si="0"/>
        <v>0.37830000000000003</v>
      </c>
      <c r="G37" s="23">
        <f t="shared" si="1"/>
        <v>1.21</v>
      </c>
      <c r="H37" s="1">
        <v>0.39</v>
      </c>
    </row>
    <row r="38" spans="2:8" hidden="1" x14ac:dyDescent="0.25">
      <c r="B38" s="5" t="s">
        <v>44</v>
      </c>
      <c r="C38" s="4" t="s">
        <v>38</v>
      </c>
      <c r="D38" s="13" t="s">
        <v>30</v>
      </c>
      <c r="E38" s="1">
        <v>5.0000000000000001E-3</v>
      </c>
      <c r="F38" s="32">
        <f t="shared" si="0"/>
        <v>58.199999999999996</v>
      </c>
      <c r="G38" s="23">
        <f t="shared" si="1"/>
        <v>0.28999999999999998</v>
      </c>
      <c r="H38" s="1">
        <v>60</v>
      </c>
    </row>
    <row r="39" spans="2:8" hidden="1" x14ac:dyDescent="0.25">
      <c r="B39" s="29" t="s">
        <v>43</v>
      </c>
      <c r="C39" s="4" t="s">
        <v>39</v>
      </c>
      <c r="D39" s="13" t="s">
        <v>25</v>
      </c>
      <c r="E39" s="2">
        <v>1.84</v>
      </c>
      <c r="F39" s="32">
        <f>H39*0.97</f>
        <v>10.3111</v>
      </c>
      <c r="G39" s="33">
        <f t="shared" si="1"/>
        <v>18.97</v>
      </c>
      <c r="H39" s="1">
        <v>10.63</v>
      </c>
    </row>
    <row r="40" spans="2:8" hidden="1" x14ac:dyDescent="0.25">
      <c r="B40" s="6" t="s">
        <v>22</v>
      </c>
      <c r="C40" s="4" t="s">
        <v>18</v>
      </c>
      <c r="D40" s="13" t="s">
        <v>25</v>
      </c>
      <c r="E40" s="2">
        <v>1.84</v>
      </c>
      <c r="F40" s="32">
        <f t="shared" si="0"/>
        <v>7.6435999999999993</v>
      </c>
      <c r="G40" s="33">
        <f t="shared" si="1"/>
        <v>14.06</v>
      </c>
      <c r="H40" s="1">
        <v>7.88</v>
      </c>
    </row>
    <row r="41" spans="2:8" hidden="1" x14ac:dyDescent="0.25">
      <c r="B41" s="36" t="s">
        <v>48</v>
      </c>
      <c r="C41" s="4" t="s">
        <v>50</v>
      </c>
      <c r="D41" s="13" t="s">
        <v>25</v>
      </c>
      <c r="E41" s="1">
        <v>0.15</v>
      </c>
      <c r="F41" s="24">
        <v>5.0599999999999996</v>
      </c>
      <c r="G41" s="8">
        <f t="shared" si="1"/>
        <v>0.76</v>
      </c>
      <c r="H41" s="1">
        <v>1.83</v>
      </c>
    </row>
    <row r="42" spans="2:8" hidden="1" x14ac:dyDescent="0.25">
      <c r="B42" s="35" t="s">
        <v>49</v>
      </c>
      <c r="C42" s="4" t="s">
        <v>51</v>
      </c>
      <c r="D42" s="13" t="s">
        <v>25</v>
      </c>
      <c r="E42" s="1">
        <v>2</v>
      </c>
      <c r="F42" s="24">
        <v>3.41</v>
      </c>
      <c r="G42" s="8">
        <f t="shared" si="1"/>
        <v>6.82</v>
      </c>
      <c r="H42" s="1">
        <v>1.78</v>
      </c>
    </row>
    <row r="43" spans="2:8" hidden="1" x14ac:dyDescent="0.25">
      <c r="B43" s="14" t="s">
        <v>8</v>
      </c>
      <c r="C43" s="22" t="s">
        <v>9</v>
      </c>
      <c r="D43" s="15" t="s">
        <v>10</v>
      </c>
      <c r="E43" s="15" t="s">
        <v>11</v>
      </c>
      <c r="F43" s="18" t="s">
        <v>12</v>
      </c>
      <c r="G43" s="20" t="s">
        <v>13</v>
      </c>
    </row>
    <row r="44" spans="2:8" ht="15.75" hidden="1" thickBot="1" x14ac:dyDescent="0.3">
      <c r="B44" s="16">
        <v>0</v>
      </c>
      <c r="C44" s="17">
        <f>G33+G34+G35+G36+G37+G38</f>
        <v>9.041599999999999</v>
      </c>
      <c r="D44" s="17">
        <f>G39+G40</f>
        <v>33.03</v>
      </c>
      <c r="E44" s="17">
        <f>SUM(G41:G42)</f>
        <v>7.58</v>
      </c>
      <c r="F44" s="19">
        <v>0</v>
      </c>
      <c r="G44" s="34">
        <f>SUM(G33:G42)+0.01</f>
        <v>49.661599999999993</v>
      </c>
    </row>
    <row r="45" spans="2:8" hidden="1" x14ac:dyDescent="0.25"/>
  </sheetData>
  <mergeCells count="6">
    <mergeCell ref="B3:G3"/>
    <mergeCell ref="B4:G4"/>
    <mergeCell ref="B15:G15"/>
    <mergeCell ref="B16:G16"/>
    <mergeCell ref="B30:G30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5"/>
  <sheetViews>
    <sheetView view="pageBreakPreview" zoomScaleNormal="100" zoomScaleSheetLayoutView="100" workbookViewId="0">
      <selection activeCell="D20" sqref="D20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133</v>
      </c>
      <c r="C16" s="45"/>
      <c r="D16" s="45"/>
      <c r="E16" s="45"/>
      <c r="F16" s="45"/>
      <c r="G16" s="46"/>
    </row>
    <row r="17" spans="2:8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8" x14ac:dyDescent="0.25">
      <c r="B18" s="47" t="s">
        <v>52</v>
      </c>
      <c r="C18" s="48" t="s">
        <v>131</v>
      </c>
      <c r="D18" s="49" t="s">
        <v>1</v>
      </c>
      <c r="E18" s="50">
        <v>1</v>
      </c>
      <c r="F18" s="52">
        <v>22.6</v>
      </c>
      <c r="G18" s="51">
        <f>F18</f>
        <v>22.6</v>
      </c>
    </row>
    <row r="19" spans="2:8" ht="15.75" customHeight="1" x14ac:dyDescent="0.25">
      <c r="B19" s="9" t="s">
        <v>94</v>
      </c>
      <c r="C19" s="10" t="s">
        <v>132</v>
      </c>
      <c r="D19" s="25" t="s">
        <v>1</v>
      </c>
      <c r="E19" s="7">
        <v>0.2</v>
      </c>
      <c r="F19" s="32">
        <v>17.77</v>
      </c>
      <c r="G19" s="8">
        <f>F19*E19</f>
        <v>3.5540000000000003</v>
      </c>
      <c r="H19" s="7">
        <v>107.5</v>
      </c>
    </row>
    <row r="20" spans="2:8" x14ac:dyDescent="0.25">
      <c r="B20" s="5" t="s">
        <v>58</v>
      </c>
      <c r="C20" s="4" t="s">
        <v>19</v>
      </c>
      <c r="D20" s="13" t="s">
        <v>25</v>
      </c>
      <c r="E20" s="1">
        <v>2</v>
      </c>
      <c r="F20" s="32">
        <f>H20*0.97</f>
        <v>1.7751000000000001</v>
      </c>
      <c r="G20" s="8">
        <f>ROUND(E20*F20,2)</f>
        <v>3.55</v>
      </c>
      <c r="H20" s="1">
        <v>1.83</v>
      </c>
    </row>
    <row r="21" spans="2:8" ht="15.75" thickBot="1" x14ac:dyDescent="0.3">
      <c r="B21" s="5" t="s">
        <v>52</v>
      </c>
      <c r="C21" s="3" t="s">
        <v>96</v>
      </c>
      <c r="D21" s="13" t="s">
        <v>25</v>
      </c>
      <c r="E21" s="1">
        <v>2</v>
      </c>
      <c r="F21" s="32">
        <f>H21*0.97</f>
        <v>1.9496999999999998</v>
      </c>
      <c r="G21" s="8">
        <f>ROUND(E21*F21,2)</f>
        <v>3.9</v>
      </c>
      <c r="H21" s="1">
        <v>2.0099999999999998</v>
      </c>
    </row>
    <row r="22" spans="2:8" x14ac:dyDescent="0.25">
      <c r="B22" s="14" t="s">
        <v>8</v>
      </c>
      <c r="C22" s="22" t="s">
        <v>9</v>
      </c>
      <c r="D22" s="15" t="s">
        <v>10</v>
      </c>
      <c r="E22" s="15" t="s">
        <v>11</v>
      </c>
      <c r="F22" s="18" t="s">
        <v>12</v>
      </c>
      <c r="G22" s="20" t="s">
        <v>13</v>
      </c>
    </row>
    <row r="23" spans="2:8" ht="15.75" thickBot="1" x14ac:dyDescent="0.3">
      <c r="B23" s="16">
        <v>0</v>
      </c>
      <c r="C23" s="17">
        <f>G19+G18</f>
        <v>26.154000000000003</v>
      </c>
      <c r="D23" s="17">
        <f>G20+G21</f>
        <v>7.4499999999999993</v>
      </c>
      <c r="E23" s="37">
        <f>D23*0.4879</f>
        <v>3.6348549999999995</v>
      </c>
      <c r="F23" s="19">
        <v>0</v>
      </c>
      <c r="G23" s="34">
        <f>E23+D23+C23</f>
        <v>37.238855000000001</v>
      </c>
    </row>
    <row r="29" spans="2:8" hidden="1" x14ac:dyDescent="0.25"/>
    <row r="30" spans="2:8" ht="15.75" hidden="1" x14ac:dyDescent="0.25">
      <c r="B30" s="41" t="s">
        <v>14</v>
      </c>
      <c r="C30" s="42"/>
      <c r="D30" s="42"/>
      <c r="E30" s="42"/>
      <c r="F30" s="42"/>
      <c r="G30" s="43"/>
    </row>
    <row r="31" spans="2:8" ht="65.25" hidden="1" customHeight="1" thickBot="1" x14ac:dyDescent="0.3">
      <c r="B31" s="44" t="s">
        <v>27</v>
      </c>
      <c r="C31" s="45"/>
      <c r="D31" s="45"/>
      <c r="E31" s="45"/>
      <c r="F31" s="45"/>
      <c r="G31" s="46"/>
    </row>
    <row r="32" spans="2:8" ht="15.75" hidden="1" thickBot="1" x14ac:dyDescent="0.3">
      <c r="B32" s="11" t="s">
        <v>7</v>
      </c>
      <c r="C32" s="12" t="s">
        <v>2</v>
      </c>
      <c r="D32" s="26" t="s">
        <v>3</v>
      </c>
      <c r="E32" s="26" t="s">
        <v>4</v>
      </c>
      <c r="F32" s="26" t="s">
        <v>5</v>
      </c>
      <c r="G32" s="27" t="s">
        <v>6</v>
      </c>
    </row>
    <row r="33" spans="2:8" hidden="1" x14ac:dyDescent="0.25">
      <c r="B33" s="9" t="s">
        <v>0</v>
      </c>
      <c r="C33" s="10" t="s">
        <v>31</v>
      </c>
      <c r="D33" s="25" t="s">
        <v>15</v>
      </c>
      <c r="E33" s="24">
        <v>4</v>
      </c>
      <c r="F33" s="32">
        <f>H33*0.97</f>
        <v>1.7654000000000001</v>
      </c>
      <c r="G33" s="33">
        <f>E33*F33</f>
        <v>7.0616000000000003</v>
      </c>
      <c r="H33" s="7">
        <v>1.82</v>
      </c>
    </row>
    <row r="34" spans="2:8" ht="22.5" hidden="1" x14ac:dyDescent="0.25">
      <c r="B34" s="5" t="s">
        <v>33</v>
      </c>
      <c r="C34" s="4" t="s">
        <v>32</v>
      </c>
      <c r="D34" s="13" t="s">
        <v>3</v>
      </c>
      <c r="E34" s="1">
        <v>1.05</v>
      </c>
      <c r="F34" s="32">
        <f t="shared" ref="F34:F40" si="0">H34*0.97</f>
        <v>0.24249999999999999</v>
      </c>
      <c r="G34" s="23">
        <f t="shared" ref="G34:G42" si="1">ROUND(E34*F34,2)</f>
        <v>0.25</v>
      </c>
      <c r="H34" s="1">
        <v>0.25</v>
      </c>
    </row>
    <row r="35" spans="2:8" hidden="1" x14ac:dyDescent="0.25">
      <c r="B35" s="5" t="s">
        <v>37</v>
      </c>
      <c r="C35" s="3" t="s">
        <v>34</v>
      </c>
      <c r="D35" s="13" t="s">
        <v>29</v>
      </c>
      <c r="E35" s="1">
        <v>3.0000000000000001E-3</v>
      </c>
      <c r="F35" s="32">
        <f t="shared" si="0"/>
        <v>43.601500000000001</v>
      </c>
      <c r="G35" s="23">
        <f t="shared" si="1"/>
        <v>0.13</v>
      </c>
      <c r="H35" s="1">
        <v>44.95</v>
      </c>
    </row>
    <row r="36" spans="2:8" hidden="1" x14ac:dyDescent="0.25">
      <c r="B36" s="5" t="s">
        <v>36</v>
      </c>
      <c r="C36" s="3" t="s">
        <v>35</v>
      </c>
      <c r="D36" s="13" t="s">
        <v>40</v>
      </c>
      <c r="E36" s="1">
        <v>3.0000000000000001E-3</v>
      </c>
      <c r="F36" s="32">
        <f t="shared" si="0"/>
        <v>32.184599999999996</v>
      </c>
      <c r="G36" s="23">
        <f t="shared" si="1"/>
        <v>0.1</v>
      </c>
      <c r="H36" s="1">
        <v>33.18</v>
      </c>
    </row>
    <row r="37" spans="2:8" hidden="1" x14ac:dyDescent="0.25">
      <c r="B37" s="5" t="s">
        <v>42</v>
      </c>
      <c r="C37" s="4" t="s">
        <v>41</v>
      </c>
      <c r="D37" s="13" t="s">
        <v>29</v>
      </c>
      <c r="E37" s="2">
        <v>3.2</v>
      </c>
      <c r="F37" s="32">
        <f t="shared" si="0"/>
        <v>0.37830000000000003</v>
      </c>
      <c r="G37" s="23">
        <f t="shared" si="1"/>
        <v>1.21</v>
      </c>
      <c r="H37" s="1">
        <v>0.39</v>
      </c>
    </row>
    <row r="38" spans="2:8" hidden="1" x14ac:dyDescent="0.25">
      <c r="B38" s="5" t="s">
        <v>44</v>
      </c>
      <c r="C38" s="4" t="s">
        <v>38</v>
      </c>
      <c r="D38" s="13" t="s">
        <v>30</v>
      </c>
      <c r="E38" s="1">
        <v>5.0000000000000001E-3</v>
      </c>
      <c r="F38" s="32">
        <f t="shared" si="0"/>
        <v>58.199999999999996</v>
      </c>
      <c r="G38" s="23">
        <f t="shared" si="1"/>
        <v>0.28999999999999998</v>
      </c>
      <c r="H38" s="1">
        <v>60</v>
      </c>
    </row>
    <row r="39" spans="2:8" hidden="1" x14ac:dyDescent="0.25">
      <c r="B39" s="29" t="s">
        <v>43</v>
      </c>
      <c r="C39" s="4" t="s">
        <v>39</v>
      </c>
      <c r="D39" s="13" t="s">
        <v>25</v>
      </c>
      <c r="E39" s="2">
        <v>1.84</v>
      </c>
      <c r="F39" s="32">
        <f>H39*0.97</f>
        <v>10.3111</v>
      </c>
      <c r="G39" s="33">
        <f t="shared" si="1"/>
        <v>18.97</v>
      </c>
      <c r="H39" s="1">
        <v>10.63</v>
      </c>
    </row>
    <row r="40" spans="2:8" hidden="1" x14ac:dyDescent="0.25">
      <c r="B40" s="6" t="s">
        <v>22</v>
      </c>
      <c r="C40" s="4" t="s">
        <v>18</v>
      </c>
      <c r="D40" s="13" t="s">
        <v>25</v>
      </c>
      <c r="E40" s="2">
        <v>1.84</v>
      </c>
      <c r="F40" s="32">
        <f t="shared" si="0"/>
        <v>7.6435999999999993</v>
      </c>
      <c r="G40" s="33">
        <f t="shared" si="1"/>
        <v>14.06</v>
      </c>
      <c r="H40" s="1">
        <v>7.88</v>
      </c>
    </row>
    <row r="41" spans="2:8" hidden="1" x14ac:dyDescent="0.25">
      <c r="B41" s="36" t="s">
        <v>48</v>
      </c>
      <c r="C41" s="4" t="s">
        <v>50</v>
      </c>
      <c r="D41" s="13" t="s">
        <v>25</v>
      </c>
      <c r="E41" s="1">
        <v>0.15</v>
      </c>
      <c r="F41" s="24">
        <v>5.0599999999999996</v>
      </c>
      <c r="G41" s="8">
        <f t="shared" si="1"/>
        <v>0.76</v>
      </c>
      <c r="H41" s="1">
        <v>1.83</v>
      </c>
    </row>
    <row r="42" spans="2:8" hidden="1" x14ac:dyDescent="0.25">
      <c r="B42" s="35" t="s">
        <v>49</v>
      </c>
      <c r="C42" s="4" t="s">
        <v>51</v>
      </c>
      <c r="D42" s="13" t="s">
        <v>25</v>
      </c>
      <c r="E42" s="1">
        <v>2</v>
      </c>
      <c r="F42" s="24">
        <v>3.41</v>
      </c>
      <c r="G42" s="8">
        <f t="shared" si="1"/>
        <v>6.82</v>
      </c>
      <c r="H42" s="1">
        <v>1.78</v>
      </c>
    </row>
    <row r="43" spans="2:8" hidden="1" x14ac:dyDescent="0.25">
      <c r="B43" s="14" t="s">
        <v>8</v>
      </c>
      <c r="C43" s="22" t="s">
        <v>9</v>
      </c>
      <c r="D43" s="15" t="s">
        <v>10</v>
      </c>
      <c r="E43" s="15" t="s">
        <v>11</v>
      </c>
      <c r="F43" s="18" t="s">
        <v>12</v>
      </c>
      <c r="G43" s="20" t="s">
        <v>13</v>
      </c>
    </row>
    <row r="44" spans="2:8" ht="15.75" hidden="1" thickBot="1" x14ac:dyDescent="0.3">
      <c r="B44" s="16">
        <v>0</v>
      </c>
      <c r="C44" s="17">
        <f>G33+G34+G35+G36+G37+G38</f>
        <v>9.041599999999999</v>
      </c>
      <c r="D44" s="17">
        <f>G39+G40</f>
        <v>33.03</v>
      </c>
      <c r="E44" s="17">
        <f>SUM(G41:G42)</f>
        <v>7.58</v>
      </c>
      <c r="F44" s="19">
        <v>0</v>
      </c>
      <c r="G44" s="34">
        <f>SUM(G33:G42)+0.01</f>
        <v>49.661599999999993</v>
      </c>
    </row>
    <row r="45" spans="2:8" hidden="1" x14ac:dyDescent="0.25"/>
  </sheetData>
  <mergeCells count="6">
    <mergeCell ref="B3:G3"/>
    <mergeCell ref="B4:G4"/>
    <mergeCell ref="B15:G15"/>
    <mergeCell ref="B16:G16"/>
    <mergeCell ref="B30:G30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5"/>
  <sheetViews>
    <sheetView view="pageBreakPreview" zoomScaleNormal="100" zoomScaleSheetLayoutView="100" workbookViewId="0">
      <selection activeCell="E19" sqref="E19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130</v>
      </c>
      <c r="C16" s="45"/>
      <c r="D16" s="45"/>
      <c r="E16" s="45"/>
      <c r="F16" s="45"/>
      <c r="G16" s="46"/>
    </row>
    <row r="17" spans="2:8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8" x14ac:dyDescent="0.25">
      <c r="B18" s="47" t="s">
        <v>52</v>
      </c>
      <c r="C18" s="48" t="s">
        <v>131</v>
      </c>
      <c r="D18" s="49" t="s">
        <v>1</v>
      </c>
      <c r="E18" s="50">
        <v>1</v>
      </c>
      <c r="F18" s="52">
        <v>23.11</v>
      </c>
      <c r="G18" s="51">
        <f>F18</f>
        <v>23.11</v>
      </c>
    </row>
    <row r="19" spans="2:8" ht="15.75" customHeight="1" x14ac:dyDescent="0.25">
      <c r="B19" s="9" t="s">
        <v>94</v>
      </c>
      <c r="C19" s="10" t="s">
        <v>132</v>
      </c>
      <c r="D19" s="25" t="s">
        <v>1</v>
      </c>
      <c r="E19" s="7">
        <v>1</v>
      </c>
      <c r="F19" s="32">
        <v>17.77</v>
      </c>
      <c r="G19" s="8">
        <f>F19*E19</f>
        <v>17.77</v>
      </c>
      <c r="H19" s="7">
        <v>107.5</v>
      </c>
    </row>
    <row r="20" spans="2:8" x14ac:dyDescent="0.25">
      <c r="B20" s="5" t="s">
        <v>58</v>
      </c>
      <c r="C20" s="4" t="s">
        <v>19</v>
      </c>
      <c r="D20" s="13" t="s">
        <v>25</v>
      </c>
      <c r="E20" s="1">
        <v>2</v>
      </c>
      <c r="F20" s="32">
        <f>H20*0.97</f>
        <v>1.7751000000000001</v>
      </c>
      <c r="G20" s="8">
        <f>ROUND(E20*F20,2)</f>
        <v>3.55</v>
      </c>
      <c r="H20" s="1">
        <v>1.83</v>
      </c>
    </row>
    <row r="21" spans="2:8" ht="15.75" thickBot="1" x14ac:dyDescent="0.3">
      <c r="B21" s="5" t="s">
        <v>52</v>
      </c>
      <c r="C21" s="3" t="s">
        <v>96</v>
      </c>
      <c r="D21" s="13" t="s">
        <v>25</v>
      </c>
      <c r="E21" s="1">
        <v>2</v>
      </c>
      <c r="F21" s="32">
        <f>H21*0.97</f>
        <v>1.9496999999999998</v>
      </c>
      <c r="G21" s="8">
        <f>ROUND(E21*F21,2)</f>
        <v>3.9</v>
      </c>
      <c r="H21" s="1">
        <v>2.0099999999999998</v>
      </c>
    </row>
    <row r="22" spans="2:8" x14ac:dyDescent="0.25">
      <c r="B22" s="14" t="s">
        <v>8</v>
      </c>
      <c r="C22" s="22" t="s">
        <v>9</v>
      </c>
      <c r="D22" s="15" t="s">
        <v>10</v>
      </c>
      <c r="E22" s="15" t="s">
        <v>11</v>
      </c>
      <c r="F22" s="18" t="s">
        <v>12</v>
      </c>
      <c r="G22" s="20" t="s">
        <v>13</v>
      </c>
    </row>
    <row r="23" spans="2:8" ht="15.75" thickBot="1" x14ac:dyDescent="0.3">
      <c r="B23" s="16">
        <v>0</v>
      </c>
      <c r="C23" s="17">
        <f>G19+G18</f>
        <v>40.879999999999995</v>
      </c>
      <c r="D23" s="17">
        <f>G20+G21</f>
        <v>7.4499999999999993</v>
      </c>
      <c r="E23" s="37">
        <f>D23*0.4879</f>
        <v>3.6348549999999995</v>
      </c>
      <c r="F23" s="19">
        <v>0</v>
      </c>
      <c r="G23" s="34">
        <f>E23+D23+C23</f>
        <v>51.964854999999993</v>
      </c>
    </row>
    <row r="29" spans="2:8" hidden="1" x14ac:dyDescent="0.25"/>
    <row r="30" spans="2:8" ht="15.75" hidden="1" x14ac:dyDescent="0.25">
      <c r="B30" s="41" t="s">
        <v>14</v>
      </c>
      <c r="C30" s="42"/>
      <c r="D30" s="42"/>
      <c r="E30" s="42"/>
      <c r="F30" s="42"/>
      <c r="G30" s="43"/>
    </row>
    <row r="31" spans="2:8" ht="65.25" hidden="1" customHeight="1" thickBot="1" x14ac:dyDescent="0.3">
      <c r="B31" s="44" t="s">
        <v>27</v>
      </c>
      <c r="C31" s="45"/>
      <c r="D31" s="45"/>
      <c r="E31" s="45"/>
      <c r="F31" s="45"/>
      <c r="G31" s="46"/>
    </row>
    <row r="32" spans="2:8" ht="15.75" hidden="1" thickBot="1" x14ac:dyDescent="0.3">
      <c r="B32" s="11" t="s">
        <v>7</v>
      </c>
      <c r="C32" s="12" t="s">
        <v>2</v>
      </c>
      <c r="D32" s="26" t="s">
        <v>3</v>
      </c>
      <c r="E32" s="26" t="s">
        <v>4</v>
      </c>
      <c r="F32" s="26" t="s">
        <v>5</v>
      </c>
      <c r="G32" s="27" t="s">
        <v>6</v>
      </c>
    </row>
    <row r="33" spans="2:8" hidden="1" x14ac:dyDescent="0.25">
      <c r="B33" s="9" t="s">
        <v>0</v>
      </c>
      <c r="C33" s="10" t="s">
        <v>31</v>
      </c>
      <c r="D33" s="25" t="s">
        <v>15</v>
      </c>
      <c r="E33" s="24">
        <v>4</v>
      </c>
      <c r="F33" s="32">
        <f>H33*0.97</f>
        <v>1.7654000000000001</v>
      </c>
      <c r="G33" s="33">
        <f>E33*F33</f>
        <v>7.0616000000000003</v>
      </c>
      <c r="H33" s="7">
        <v>1.82</v>
      </c>
    </row>
    <row r="34" spans="2:8" ht="22.5" hidden="1" x14ac:dyDescent="0.25">
      <c r="B34" s="5" t="s">
        <v>33</v>
      </c>
      <c r="C34" s="4" t="s">
        <v>32</v>
      </c>
      <c r="D34" s="13" t="s">
        <v>3</v>
      </c>
      <c r="E34" s="1">
        <v>1.05</v>
      </c>
      <c r="F34" s="32">
        <f t="shared" ref="F34:F40" si="0">H34*0.97</f>
        <v>0.24249999999999999</v>
      </c>
      <c r="G34" s="23">
        <f t="shared" ref="G34:G42" si="1">ROUND(E34*F34,2)</f>
        <v>0.25</v>
      </c>
      <c r="H34" s="1">
        <v>0.25</v>
      </c>
    </row>
    <row r="35" spans="2:8" hidden="1" x14ac:dyDescent="0.25">
      <c r="B35" s="5" t="s">
        <v>37</v>
      </c>
      <c r="C35" s="3" t="s">
        <v>34</v>
      </c>
      <c r="D35" s="13" t="s">
        <v>29</v>
      </c>
      <c r="E35" s="1">
        <v>3.0000000000000001E-3</v>
      </c>
      <c r="F35" s="32">
        <f t="shared" si="0"/>
        <v>43.601500000000001</v>
      </c>
      <c r="G35" s="23">
        <f t="shared" si="1"/>
        <v>0.13</v>
      </c>
      <c r="H35" s="1">
        <v>44.95</v>
      </c>
    </row>
    <row r="36" spans="2:8" hidden="1" x14ac:dyDescent="0.25">
      <c r="B36" s="5" t="s">
        <v>36</v>
      </c>
      <c r="C36" s="3" t="s">
        <v>35</v>
      </c>
      <c r="D36" s="13" t="s">
        <v>40</v>
      </c>
      <c r="E36" s="1">
        <v>3.0000000000000001E-3</v>
      </c>
      <c r="F36" s="32">
        <f t="shared" si="0"/>
        <v>32.184599999999996</v>
      </c>
      <c r="G36" s="23">
        <f t="shared" si="1"/>
        <v>0.1</v>
      </c>
      <c r="H36" s="1">
        <v>33.18</v>
      </c>
    </row>
    <row r="37" spans="2:8" hidden="1" x14ac:dyDescent="0.25">
      <c r="B37" s="5" t="s">
        <v>42</v>
      </c>
      <c r="C37" s="4" t="s">
        <v>41</v>
      </c>
      <c r="D37" s="13" t="s">
        <v>29</v>
      </c>
      <c r="E37" s="2">
        <v>3.2</v>
      </c>
      <c r="F37" s="32">
        <f t="shared" si="0"/>
        <v>0.37830000000000003</v>
      </c>
      <c r="G37" s="23">
        <f t="shared" si="1"/>
        <v>1.21</v>
      </c>
      <c r="H37" s="1">
        <v>0.39</v>
      </c>
    </row>
    <row r="38" spans="2:8" hidden="1" x14ac:dyDescent="0.25">
      <c r="B38" s="5" t="s">
        <v>44</v>
      </c>
      <c r="C38" s="4" t="s">
        <v>38</v>
      </c>
      <c r="D38" s="13" t="s">
        <v>30</v>
      </c>
      <c r="E38" s="1">
        <v>5.0000000000000001E-3</v>
      </c>
      <c r="F38" s="32">
        <f t="shared" si="0"/>
        <v>58.199999999999996</v>
      </c>
      <c r="G38" s="23">
        <f t="shared" si="1"/>
        <v>0.28999999999999998</v>
      </c>
      <c r="H38" s="1">
        <v>60</v>
      </c>
    </row>
    <row r="39" spans="2:8" hidden="1" x14ac:dyDescent="0.25">
      <c r="B39" s="29" t="s">
        <v>43</v>
      </c>
      <c r="C39" s="4" t="s">
        <v>39</v>
      </c>
      <c r="D39" s="13" t="s">
        <v>25</v>
      </c>
      <c r="E39" s="2">
        <v>1.84</v>
      </c>
      <c r="F39" s="32">
        <f>H39*0.97</f>
        <v>10.3111</v>
      </c>
      <c r="G39" s="33">
        <f t="shared" si="1"/>
        <v>18.97</v>
      </c>
      <c r="H39" s="1">
        <v>10.63</v>
      </c>
    </row>
    <row r="40" spans="2:8" hidden="1" x14ac:dyDescent="0.25">
      <c r="B40" s="6" t="s">
        <v>22</v>
      </c>
      <c r="C40" s="4" t="s">
        <v>18</v>
      </c>
      <c r="D40" s="13" t="s">
        <v>25</v>
      </c>
      <c r="E40" s="2">
        <v>1.84</v>
      </c>
      <c r="F40" s="32">
        <f t="shared" si="0"/>
        <v>7.6435999999999993</v>
      </c>
      <c r="G40" s="33">
        <f t="shared" si="1"/>
        <v>14.06</v>
      </c>
      <c r="H40" s="1">
        <v>7.88</v>
      </c>
    </row>
    <row r="41" spans="2:8" hidden="1" x14ac:dyDescent="0.25">
      <c r="B41" s="36" t="s">
        <v>48</v>
      </c>
      <c r="C41" s="4" t="s">
        <v>50</v>
      </c>
      <c r="D41" s="13" t="s">
        <v>25</v>
      </c>
      <c r="E41" s="1">
        <v>0.15</v>
      </c>
      <c r="F41" s="24">
        <v>5.0599999999999996</v>
      </c>
      <c r="G41" s="8">
        <f t="shared" si="1"/>
        <v>0.76</v>
      </c>
      <c r="H41" s="1">
        <v>1.83</v>
      </c>
    </row>
    <row r="42" spans="2:8" hidden="1" x14ac:dyDescent="0.25">
      <c r="B42" s="35" t="s">
        <v>49</v>
      </c>
      <c r="C42" s="4" t="s">
        <v>51</v>
      </c>
      <c r="D42" s="13" t="s">
        <v>25</v>
      </c>
      <c r="E42" s="1">
        <v>2</v>
      </c>
      <c r="F42" s="24">
        <v>3.41</v>
      </c>
      <c r="G42" s="8">
        <f t="shared" si="1"/>
        <v>6.82</v>
      </c>
      <c r="H42" s="1">
        <v>1.78</v>
      </c>
    </row>
    <row r="43" spans="2:8" hidden="1" x14ac:dyDescent="0.25">
      <c r="B43" s="14" t="s">
        <v>8</v>
      </c>
      <c r="C43" s="22" t="s">
        <v>9</v>
      </c>
      <c r="D43" s="15" t="s">
        <v>10</v>
      </c>
      <c r="E43" s="15" t="s">
        <v>11</v>
      </c>
      <c r="F43" s="18" t="s">
        <v>12</v>
      </c>
      <c r="G43" s="20" t="s">
        <v>13</v>
      </c>
    </row>
    <row r="44" spans="2:8" ht="15.75" hidden="1" thickBot="1" x14ac:dyDescent="0.3">
      <c r="B44" s="16">
        <v>0</v>
      </c>
      <c r="C44" s="17">
        <f>G33+G34+G35+G36+G37+G38</f>
        <v>9.041599999999999</v>
      </c>
      <c r="D44" s="17">
        <f>G39+G40</f>
        <v>33.03</v>
      </c>
      <c r="E44" s="17">
        <f>SUM(G41:G42)</f>
        <v>7.58</v>
      </c>
      <c r="F44" s="19">
        <v>0</v>
      </c>
      <c r="G44" s="34">
        <f>SUM(G33:G42)+0.01</f>
        <v>49.661599999999993</v>
      </c>
    </row>
    <row r="45" spans="2:8" hidden="1" x14ac:dyDescent="0.25"/>
  </sheetData>
  <mergeCells count="6">
    <mergeCell ref="B3:G3"/>
    <mergeCell ref="B4:G4"/>
    <mergeCell ref="B15:G15"/>
    <mergeCell ref="B16:G16"/>
    <mergeCell ref="B30:G30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4"/>
  <sheetViews>
    <sheetView view="pageBreakPreview" zoomScaleNormal="100" zoomScaleSheetLayoutView="100" workbookViewId="0">
      <selection activeCell="D20" sqref="D20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128</v>
      </c>
      <c r="C16" s="45"/>
      <c r="D16" s="45"/>
      <c r="E16" s="45"/>
      <c r="F16" s="45"/>
      <c r="G16" s="46"/>
    </row>
    <row r="17" spans="2:8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8" ht="15.75" customHeight="1" x14ac:dyDescent="0.25">
      <c r="B18" s="9" t="s">
        <v>94</v>
      </c>
      <c r="C18" s="10" t="s">
        <v>129</v>
      </c>
      <c r="D18" s="25" t="s">
        <v>1</v>
      </c>
      <c r="E18" s="7">
        <v>1</v>
      </c>
      <c r="F18" s="32">
        <v>17.77</v>
      </c>
      <c r="G18" s="8">
        <f>F18*E18</f>
        <v>17.77</v>
      </c>
      <c r="H18" s="7">
        <v>107.5</v>
      </c>
    </row>
    <row r="19" spans="2:8" x14ac:dyDescent="0.25">
      <c r="B19" s="5" t="s">
        <v>58</v>
      </c>
      <c r="C19" s="4" t="s">
        <v>19</v>
      </c>
      <c r="D19" s="13" t="s">
        <v>25</v>
      </c>
      <c r="E19" s="1">
        <v>1</v>
      </c>
      <c r="F19" s="32">
        <f>H19*0.97</f>
        <v>1.7751000000000001</v>
      </c>
      <c r="G19" s="8">
        <f>ROUND(E19*F19,2)</f>
        <v>1.78</v>
      </c>
      <c r="H19" s="1">
        <v>1.83</v>
      </c>
    </row>
    <row r="20" spans="2:8" ht="15.75" thickBot="1" x14ac:dyDescent="0.3">
      <c r="B20" s="5" t="s">
        <v>52</v>
      </c>
      <c r="C20" s="3" t="s">
        <v>96</v>
      </c>
      <c r="D20" s="13" t="s">
        <v>25</v>
      </c>
      <c r="E20" s="1">
        <v>1</v>
      </c>
      <c r="F20" s="32">
        <f>H20*0.97</f>
        <v>1.9496999999999998</v>
      </c>
      <c r="G20" s="8">
        <f>ROUND(E20*F20,2)</f>
        <v>1.95</v>
      </c>
      <c r="H20" s="1">
        <v>2.0099999999999998</v>
      </c>
    </row>
    <row r="21" spans="2:8" x14ac:dyDescent="0.25">
      <c r="B21" s="14" t="s">
        <v>8</v>
      </c>
      <c r="C21" s="22" t="s">
        <v>9</v>
      </c>
      <c r="D21" s="15" t="s">
        <v>10</v>
      </c>
      <c r="E21" s="15" t="s">
        <v>11</v>
      </c>
      <c r="F21" s="18" t="s">
        <v>12</v>
      </c>
      <c r="G21" s="20" t="s">
        <v>13</v>
      </c>
    </row>
    <row r="22" spans="2:8" ht="15.75" thickBot="1" x14ac:dyDescent="0.3">
      <c r="B22" s="16">
        <v>0</v>
      </c>
      <c r="C22" s="17">
        <f>G18</f>
        <v>17.77</v>
      </c>
      <c r="D22" s="17">
        <f>G19+G20</f>
        <v>3.73</v>
      </c>
      <c r="E22" s="37">
        <f>D22*0.4879</f>
        <v>1.8198669999999999</v>
      </c>
      <c r="F22" s="19">
        <v>0</v>
      </c>
      <c r="G22" s="34">
        <f>E22+D22+C22</f>
        <v>23.319866999999999</v>
      </c>
    </row>
    <row r="28" spans="2:8" hidden="1" x14ac:dyDescent="0.25"/>
    <row r="29" spans="2:8" ht="15.75" hidden="1" x14ac:dyDescent="0.25">
      <c r="B29" s="41" t="s">
        <v>14</v>
      </c>
      <c r="C29" s="42"/>
      <c r="D29" s="42"/>
      <c r="E29" s="42"/>
      <c r="F29" s="42"/>
      <c r="G29" s="43"/>
    </row>
    <row r="30" spans="2:8" ht="65.25" hidden="1" customHeight="1" thickBot="1" x14ac:dyDescent="0.3">
      <c r="B30" s="44" t="s">
        <v>27</v>
      </c>
      <c r="C30" s="45"/>
      <c r="D30" s="45"/>
      <c r="E30" s="45"/>
      <c r="F30" s="45"/>
      <c r="G30" s="46"/>
    </row>
    <row r="31" spans="2:8" ht="15.75" hidden="1" thickBot="1" x14ac:dyDescent="0.3">
      <c r="B31" s="11" t="s">
        <v>7</v>
      </c>
      <c r="C31" s="12" t="s">
        <v>2</v>
      </c>
      <c r="D31" s="26" t="s">
        <v>3</v>
      </c>
      <c r="E31" s="26" t="s">
        <v>4</v>
      </c>
      <c r="F31" s="26" t="s">
        <v>5</v>
      </c>
      <c r="G31" s="27" t="s">
        <v>6</v>
      </c>
    </row>
    <row r="32" spans="2:8" hidden="1" x14ac:dyDescent="0.25">
      <c r="B32" s="9" t="s">
        <v>0</v>
      </c>
      <c r="C32" s="10" t="s">
        <v>31</v>
      </c>
      <c r="D32" s="25" t="s">
        <v>15</v>
      </c>
      <c r="E32" s="24">
        <v>4</v>
      </c>
      <c r="F32" s="32">
        <f>H32*0.97</f>
        <v>1.7654000000000001</v>
      </c>
      <c r="G32" s="33">
        <f>E32*F32</f>
        <v>7.0616000000000003</v>
      </c>
      <c r="H32" s="7">
        <v>1.82</v>
      </c>
    </row>
    <row r="33" spans="2:8" ht="22.5" hidden="1" x14ac:dyDescent="0.25">
      <c r="B33" s="5" t="s">
        <v>33</v>
      </c>
      <c r="C33" s="4" t="s">
        <v>32</v>
      </c>
      <c r="D33" s="13" t="s">
        <v>3</v>
      </c>
      <c r="E33" s="1">
        <v>1.05</v>
      </c>
      <c r="F33" s="32">
        <f t="shared" ref="F33:F39" si="0">H33*0.97</f>
        <v>0.24249999999999999</v>
      </c>
      <c r="G33" s="23">
        <f t="shared" ref="G33:G41" si="1">ROUND(E33*F33,2)</f>
        <v>0.25</v>
      </c>
      <c r="H33" s="1">
        <v>0.25</v>
      </c>
    </row>
    <row r="34" spans="2:8" hidden="1" x14ac:dyDescent="0.25">
      <c r="B34" s="5" t="s">
        <v>37</v>
      </c>
      <c r="C34" s="3" t="s">
        <v>34</v>
      </c>
      <c r="D34" s="13" t="s">
        <v>29</v>
      </c>
      <c r="E34" s="1">
        <v>3.0000000000000001E-3</v>
      </c>
      <c r="F34" s="32">
        <f t="shared" si="0"/>
        <v>43.601500000000001</v>
      </c>
      <c r="G34" s="23">
        <f t="shared" si="1"/>
        <v>0.13</v>
      </c>
      <c r="H34" s="1">
        <v>44.95</v>
      </c>
    </row>
    <row r="35" spans="2:8" hidden="1" x14ac:dyDescent="0.25">
      <c r="B35" s="5" t="s">
        <v>36</v>
      </c>
      <c r="C35" s="3" t="s">
        <v>35</v>
      </c>
      <c r="D35" s="13" t="s">
        <v>40</v>
      </c>
      <c r="E35" s="1">
        <v>3.0000000000000001E-3</v>
      </c>
      <c r="F35" s="32">
        <f t="shared" si="0"/>
        <v>32.184599999999996</v>
      </c>
      <c r="G35" s="23">
        <f t="shared" si="1"/>
        <v>0.1</v>
      </c>
      <c r="H35" s="1">
        <v>33.18</v>
      </c>
    </row>
    <row r="36" spans="2:8" hidden="1" x14ac:dyDescent="0.25">
      <c r="B36" s="5" t="s">
        <v>42</v>
      </c>
      <c r="C36" s="4" t="s">
        <v>41</v>
      </c>
      <c r="D36" s="13" t="s">
        <v>29</v>
      </c>
      <c r="E36" s="2">
        <v>3.2</v>
      </c>
      <c r="F36" s="32">
        <f t="shared" si="0"/>
        <v>0.37830000000000003</v>
      </c>
      <c r="G36" s="23">
        <f t="shared" si="1"/>
        <v>1.21</v>
      </c>
      <c r="H36" s="1">
        <v>0.39</v>
      </c>
    </row>
    <row r="37" spans="2:8" hidden="1" x14ac:dyDescent="0.25">
      <c r="B37" s="5" t="s">
        <v>44</v>
      </c>
      <c r="C37" s="4" t="s">
        <v>38</v>
      </c>
      <c r="D37" s="13" t="s">
        <v>30</v>
      </c>
      <c r="E37" s="1">
        <v>5.0000000000000001E-3</v>
      </c>
      <c r="F37" s="32">
        <f t="shared" si="0"/>
        <v>58.199999999999996</v>
      </c>
      <c r="G37" s="23">
        <f t="shared" si="1"/>
        <v>0.28999999999999998</v>
      </c>
      <c r="H37" s="1">
        <v>60</v>
      </c>
    </row>
    <row r="38" spans="2:8" hidden="1" x14ac:dyDescent="0.25">
      <c r="B38" s="29" t="s">
        <v>43</v>
      </c>
      <c r="C38" s="4" t="s">
        <v>39</v>
      </c>
      <c r="D38" s="13" t="s">
        <v>25</v>
      </c>
      <c r="E38" s="2">
        <v>1.84</v>
      </c>
      <c r="F38" s="32">
        <f>H38*0.97</f>
        <v>10.3111</v>
      </c>
      <c r="G38" s="33">
        <f t="shared" si="1"/>
        <v>18.97</v>
      </c>
      <c r="H38" s="1">
        <v>10.63</v>
      </c>
    </row>
    <row r="39" spans="2:8" hidden="1" x14ac:dyDescent="0.25">
      <c r="B39" s="6" t="s">
        <v>22</v>
      </c>
      <c r="C39" s="4" t="s">
        <v>18</v>
      </c>
      <c r="D39" s="13" t="s">
        <v>25</v>
      </c>
      <c r="E39" s="2">
        <v>1.84</v>
      </c>
      <c r="F39" s="32">
        <f t="shared" si="0"/>
        <v>7.6435999999999993</v>
      </c>
      <c r="G39" s="33">
        <f t="shared" si="1"/>
        <v>14.06</v>
      </c>
      <c r="H39" s="1">
        <v>7.88</v>
      </c>
    </row>
    <row r="40" spans="2:8" hidden="1" x14ac:dyDescent="0.25">
      <c r="B40" s="36" t="s">
        <v>48</v>
      </c>
      <c r="C40" s="4" t="s">
        <v>50</v>
      </c>
      <c r="D40" s="13" t="s">
        <v>25</v>
      </c>
      <c r="E40" s="1">
        <v>0.15</v>
      </c>
      <c r="F40" s="24">
        <v>5.0599999999999996</v>
      </c>
      <c r="G40" s="8">
        <f t="shared" si="1"/>
        <v>0.76</v>
      </c>
      <c r="H40" s="1">
        <v>1.83</v>
      </c>
    </row>
    <row r="41" spans="2:8" hidden="1" x14ac:dyDescent="0.25">
      <c r="B41" s="35" t="s">
        <v>49</v>
      </c>
      <c r="C41" s="4" t="s">
        <v>51</v>
      </c>
      <c r="D41" s="13" t="s">
        <v>25</v>
      </c>
      <c r="E41" s="1">
        <v>2</v>
      </c>
      <c r="F41" s="24">
        <v>3.41</v>
      </c>
      <c r="G41" s="8">
        <f t="shared" si="1"/>
        <v>6.82</v>
      </c>
      <c r="H41" s="1">
        <v>1.78</v>
      </c>
    </row>
    <row r="42" spans="2:8" hidden="1" x14ac:dyDescent="0.25">
      <c r="B42" s="14" t="s">
        <v>8</v>
      </c>
      <c r="C42" s="22" t="s">
        <v>9</v>
      </c>
      <c r="D42" s="15" t="s">
        <v>10</v>
      </c>
      <c r="E42" s="15" t="s">
        <v>11</v>
      </c>
      <c r="F42" s="18" t="s">
        <v>12</v>
      </c>
      <c r="G42" s="20" t="s">
        <v>13</v>
      </c>
    </row>
    <row r="43" spans="2:8" ht="15.75" hidden="1" thickBot="1" x14ac:dyDescent="0.3">
      <c r="B43" s="16">
        <v>0</v>
      </c>
      <c r="C43" s="17">
        <f>G32+G33+G34+G35+G36+G37</f>
        <v>9.041599999999999</v>
      </c>
      <c r="D43" s="17">
        <f>G38+G39</f>
        <v>33.03</v>
      </c>
      <c r="E43" s="17">
        <f>SUM(G40:G41)</f>
        <v>7.58</v>
      </c>
      <c r="F43" s="19">
        <v>0</v>
      </c>
      <c r="G43" s="34">
        <f>SUM(G32:G41)+0.01</f>
        <v>49.661599999999993</v>
      </c>
    </row>
    <row r="44" spans="2:8" hidden="1" x14ac:dyDescent="0.25"/>
  </sheetData>
  <mergeCells count="6">
    <mergeCell ref="B3:G3"/>
    <mergeCell ref="B4:G4"/>
    <mergeCell ref="B15:G15"/>
    <mergeCell ref="B16:G16"/>
    <mergeCell ref="B29:G29"/>
    <mergeCell ref="B30:G30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4"/>
  <sheetViews>
    <sheetView view="pageBreakPreview" zoomScaleNormal="100" zoomScaleSheetLayoutView="100" workbookViewId="0">
      <selection activeCell="D19" sqref="D19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126</v>
      </c>
      <c r="C16" s="45"/>
      <c r="D16" s="45"/>
      <c r="E16" s="45"/>
      <c r="F16" s="45"/>
      <c r="G16" s="46"/>
    </row>
    <row r="17" spans="2:8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8" ht="15.75" customHeight="1" x14ac:dyDescent="0.25">
      <c r="B18" s="9" t="s">
        <v>94</v>
      </c>
      <c r="C18" s="10" t="s">
        <v>127</v>
      </c>
      <c r="D18" s="25" t="s">
        <v>3</v>
      </c>
      <c r="E18" s="7">
        <v>1</v>
      </c>
      <c r="F18" s="32">
        <v>243.18</v>
      </c>
      <c r="G18" s="8">
        <f>F18*E18</f>
        <v>243.18</v>
      </c>
      <c r="H18" s="7">
        <v>107.5</v>
      </c>
    </row>
    <row r="19" spans="2:8" x14ac:dyDescent="0.25">
      <c r="B19" s="5" t="s">
        <v>58</v>
      </c>
      <c r="C19" s="4" t="s">
        <v>19</v>
      </c>
      <c r="D19" s="13" t="s">
        <v>25</v>
      </c>
      <c r="E19" s="1">
        <v>3</v>
      </c>
      <c r="F19" s="32">
        <f>H19*0.97</f>
        <v>1.7751000000000001</v>
      </c>
      <c r="G19" s="8">
        <f>ROUND(E19*F19,2)</f>
        <v>5.33</v>
      </c>
      <c r="H19" s="1">
        <v>1.83</v>
      </c>
    </row>
    <row r="20" spans="2:8" ht="15.75" thickBot="1" x14ac:dyDescent="0.3">
      <c r="B20" s="5" t="s">
        <v>52</v>
      </c>
      <c r="C20" s="3" t="s">
        <v>96</v>
      </c>
      <c r="D20" s="13" t="s">
        <v>25</v>
      </c>
      <c r="E20" s="1">
        <v>3</v>
      </c>
      <c r="F20" s="32">
        <f>H20*0.97</f>
        <v>1.9496999999999998</v>
      </c>
      <c r="G20" s="8">
        <f>ROUND(E20*F20,2)</f>
        <v>5.85</v>
      </c>
      <c r="H20" s="1">
        <v>2.0099999999999998</v>
      </c>
    </row>
    <row r="21" spans="2:8" x14ac:dyDescent="0.25">
      <c r="B21" s="14" t="s">
        <v>8</v>
      </c>
      <c r="C21" s="22" t="s">
        <v>9</v>
      </c>
      <c r="D21" s="15" t="s">
        <v>10</v>
      </c>
      <c r="E21" s="15" t="s">
        <v>11</v>
      </c>
      <c r="F21" s="18" t="s">
        <v>12</v>
      </c>
      <c r="G21" s="20" t="s">
        <v>13</v>
      </c>
    </row>
    <row r="22" spans="2:8" ht="15.75" thickBot="1" x14ac:dyDescent="0.3">
      <c r="B22" s="16">
        <v>0</v>
      </c>
      <c r="C22" s="17">
        <f>G18</f>
        <v>243.18</v>
      </c>
      <c r="D22" s="17">
        <f>G19+G20</f>
        <v>11.18</v>
      </c>
      <c r="E22" s="37">
        <f>D22*0.4879</f>
        <v>5.4547220000000003</v>
      </c>
      <c r="F22" s="19">
        <v>0</v>
      </c>
      <c r="G22" s="34">
        <f>E22+D22+C22</f>
        <v>259.81472200000002</v>
      </c>
    </row>
    <row r="28" spans="2:8" hidden="1" x14ac:dyDescent="0.25"/>
    <row r="29" spans="2:8" ht="15.75" hidden="1" x14ac:dyDescent="0.25">
      <c r="B29" s="41" t="s">
        <v>14</v>
      </c>
      <c r="C29" s="42"/>
      <c r="D29" s="42"/>
      <c r="E29" s="42"/>
      <c r="F29" s="42"/>
      <c r="G29" s="43"/>
    </row>
    <row r="30" spans="2:8" ht="65.25" hidden="1" customHeight="1" thickBot="1" x14ac:dyDescent="0.3">
      <c r="B30" s="44" t="s">
        <v>27</v>
      </c>
      <c r="C30" s="45"/>
      <c r="D30" s="45"/>
      <c r="E30" s="45"/>
      <c r="F30" s="45"/>
      <c r="G30" s="46"/>
    </row>
    <row r="31" spans="2:8" ht="15.75" hidden="1" thickBot="1" x14ac:dyDescent="0.3">
      <c r="B31" s="11" t="s">
        <v>7</v>
      </c>
      <c r="C31" s="12" t="s">
        <v>2</v>
      </c>
      <c r="D31" s="26" t="s">
        <v>3</v>
      </c>
      <c r="E31" s="26" t="s">
        <v>4</v>
      </c>
      <c r="F31" s="26" t="s">
        <v>5</v>
      </c>
      <c r="G31" s="27" t="s">
        <v>6</v>
      </c>
    </row>
    <row r="32" spans="2:8" hidden="1" x14ac:dyDescent="0.25">
      <c r="B32" s="9" t="s">
        <v>0</v>
      </c>
      <c r="C32" s="10" t="s">
        <v>31</v>
      </c>
      <c r="D32" s="25" t="s">
        <v>15</v>
      </c>
      <c r="E32" s="24">
        <v>4</v>
      </c>
      <c r="F32" s="32">
        <f>H32*0.97</f>
        <v>1.7654000000000001</v>
      </c>
      <c r="G32" s="33">
        <f>E32*F32</f>
        <v>7.0616000000000003</v>
      </c>
      <c r="H32" s="7">
        <v>1.82</v>
      </c>
    </row>
    <row r="33" spans="2:8" ht="22.5" hidden="1" x14ac:dyDescent="0.25">
      <c r="B33" s="5" t="s">
        <v>33</v>
      </c>
      <c r="C33" s="4" t="s">
        <v>32</v>
      </c>
      <c r="D33" s="13" t="s">
        <v>3</v>
      </c>
      <c r="E33" s="1">
        <v>1.05</v>
      </c>
      <c r="F33" s="32">
        <f t="shared" ref="F33:F39" si="0">H33*0.97</f>
        <v>0.24249999999999999</v>
      </c>
      <c r="G33" s="23">
        <f t="shared" ref="G33:G41" si="1">ROUND(E33*F33,2)</f>
        <v>0.25</v>
      </c>
      <c r="H33" s="1">
        <v>0.25</v>
      </c>
    </row>
    <row r="34" spans="2:8" hidden="1" x14ac:dyDescent="0.25">
      <c r="B34" s="5" t="s">
        <v>37</v>
      </c>
      <c r="C34" s="3" t="s">
        <v>34</v>
      </c>
      <c r="D34" s="13" t="s">
        <v>29</v>
      </c>
      <c r="E34" s="1">
        <v>3.0000000000000001E-3</v>
      </c>
      <c r="F34" s="32">
        <f t="shared" si="0"/>
        <v>43.601500000000001</v>
      </c>
      <c r="G34" s="23">
        <f t="shared" si="1"/>
        <v>0.13</v>
      </c>
      <c r="H34" s="1">
        <v>44.95</v>
      </c>
    </row>
    <row r="35" spans="2:8" hidden="1" x14ac:dyDescent="0.25">
      <c r="B35" s="5" t="s">
        <v>36</v>
      </c>
      <c r="C35" s="3" t="s">
        <v>35</v>
      </c>
      <c r="D35" s="13" t="s">
        <v>40</v>
      </c>
      <c r="E35" s="1">
        <v>3.0000000000000001E-3</v>
      </c>
      <c r="F35" s="32">
        <f t="shared" si="0"/>
        <v>32.184599999999996</v>
      </c>
      <c r="G35" s="23">
        <f t="shared" si="1"/>
        <v>0.1</v>
      </c>
      <c r="H35" s="1">
        <v>33.18</v>
      </c>
    </row>
    <row r="36" spans="2:8" hidden="1" x14ac:dyDescent="0.25">
      <c r="B36" s="5" t="s">
        <v>42</v>
      </c>
      <c r="C36" s="4" t="s">
        <v>41</v>
      </c>
      <c r="D36" s="13" t="s">
        <v>29</v>
      </c>
      <c r="E36" s="2">
        <v>3.2</v>
      </c>
      <c r="F36" s="32">
        <f t="shared" si="0"/>
        <v>0.37830000000000003</v>
      </c>
      <c r="G36" s="23">
        <f t="shared" si="1"/>
        <v>1.21</v>
      </c>
      <c r="H36" s="1">
        <v>0.39</v>
      </c>
    </row>
    <row r="37" spans="2:8" hidden="1" x14ac:dyDescent="0.25">
      <c r="B37" s="5" t="s">
        <v>44</v>
      </c>
      <c r="C37" s="4" t="s">
        <v>38</v>
      </c>
      <c r="D37" s="13" t="s">
        <v>30</v>
      </c>
      <c r="E37" s="1">
        <v>5.0000000000000001E-3</v>
      </c>
      <c r="F37" s="32">
        <f t="shared" si="0"/>
        <v>58.199999999999996</v>
      </c>
      <c r="G37" s="23">
        <f t="shared" si="1"/>
        <v>0.28999999999999998</v>
      </c>
      <c r="H37" s="1">
        <v>60</v>
      </c>
    </row>
    <row r="38" spans="2:8" hidden="1" x14ac:dyDescent="0.25">
      <c r="B38" s="29" t="s">
        <v>43</v>
      </c>
      <c r="C38" s="4" t="s">
        <v>39</v>
      </c>
      <c r="D38" s="13" t="s">
        <v>25</v>
      </c>
      <c r="E38" s="2">
        <v>1.84</v>
      </c>
      <c r="F38" s="32">
        <f>H38*0.97</f>
        <v>10.3111</v>
      </c>
      <c r="G38" s="33">
        <f t="shared" si="1"/>
        <v>18.97</v>
      </c>
      <c r="H38" s="1">
        <v>10.63</v>
      </c>
    </row>
    <row r="39" spans="2:8" hidden="1" x14ac:dyDescent="0.25">
      <c r="B39" s="6" t="s">
        <v>22</v>
      </c>
      <c r="C39" s="4" t="s">
        <v>18</v>
      </c>
      <c r="D39" s="13" t="s">
        <v>25</v>
      </c>
      <c r="E39" s="2">
        <v>1.84</v>
      </c>
      <c r="F39" s="32">
        <f t="shared" si="0"/>
        <v>7.6435999999999993</v>
      </c>
      <c r="G39" s="33">
        <f t="shared" si="1"/>
        <v>14.06</v>
      </c>
      <c r="H39" s="1">
        <v>7.88</v>
      </c>
    </row>
    <row r="40" spans="2:8" hidden="1" x14ac:dyDescent="0.25">
      <c r="B40" s="36" t="s">
        <v>48</v>
      </c>
      <c r="C40" s="4" t="s">
        <v>50</v>
      </c>
      <c r="D40" s="13" t="s">
        <v>25</v>
      </c>
      <c r="E40" s="1">
        <v>0.15</v>
      </c>
      <c r="F40" s="24">
        <v>5.0599999999999996</v>
      </c>
      <c r="G40" s="8">
        <f t="shared" si="1"/>
        <v>0.76</v>
      </c>
      <c r="H40" s="1">
        <v>1.83</v>
      </c>
    </row>
    <row r="41" spans="2:8" hidden="1" x14ac:dyDescent="0.25">
      <c r="B41" s="35" t="s">
        <v>49</v>
      </c>
      <c r="C41" s="4" t="s">
        <v>51</v>
      </c>
      <c r="D41" s="13" t="s">
        <v>25</v>
      </c>
      <c r="E41" s="1">
        <v>2</v>
      </c>
      <c r="F41" s="24">
        <v>3.41</v>
      </c>
      <c r="G41" s="8">
        <f t="shared" si="1"/>
        <v>6.82</v>
      </c>
      <c r="H41" s="1">
        <v>1.78</v>
      </c>
    </row>
    <row r="42" spans="2:8" hidden="1" x14ac:dyDescent="0.25">
      <c r="B42" s="14" t="s">
        <v>8</v>
      </c>
      <c r="C42" s="22" t="s">
        <v>9</v>
      </c>
      <c r="D42" s="15" t="s">
        <v>10</v>
      </c>
      <c r="E42" s="15" t="s">
        <v>11</v>
      </c>
      <c r="F42" s="18" t="s">
        <v>12</v>
      </c>
      <c r="G42" s="20" t="s">
        <v>13</v>
      </c>
    </row>
    <row r="43" spans="2:8" ht="15.75" hidden="1" thickBot="1" x14ac:dyDescent="0.3">
      <c r="B43" s="16">
        <v>0</v>
      </c>
      <c r="C43" s="17">
        <f>G32+G33+G34+G35+G36+G37</f>
        <v>9.041599999999999</v>
      </c>
      <c r="D43" s="17">
        <f>G38+G39</f>
        <v>33.03</v>
      </c>
      <c r="E43" s="17">
        <f>SUM(G40:G41)</f>
        <v>7.58</v>
      </c>
      <c r="F43" s="19">
        <v>0</v>
      </c>
      <c r="G43" s="34">
        <f>SUM(G32:G41)+0.01</f>
        <v>49.661599999999993</v>
      </c>
    </row>
    <row r="44" spans="2:8" hidden="1" x14ac:dyDescent="0.25"/>
  </sheetData>
  <mergeCells count="6">
    <mergeCell ref="B3:G3"/>
    <mergeCell ref="B4:G4"/>
    <mergeCell ref="B15:G15"/>
    <mergeCell ref="B16:G16"/>
    <mergeCell ref="B29:G29"/>
    <mergeCell ref="B30:G30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8"/>
  <sheetViews>
    <sheetView view="pageBreakPreview" zoomScaleNormal="100" zoomScaleSheetLayoutView="100" workbookViewId="0">
      <selection activeCell="F34" sqref="F34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124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125</v>
      </c>
      <c r="D34" s="25" t="s">
        <v>1</v>
      </c>
      <c r="E34" s="24">
        <v>1</v>
      </c>
      <c r="F34" s="32">
        <v>7.1</v>
      </c>
      <c r="G34" s="33">
        <f>E34*F34</f>
        <v>7.1</v>
      </c>
      <c r="H34" s="1">
        <v>10.63</v>
      </c>
    </row>
    <row r="35" spans="2:8" x14ac:dyDescent="0.25">
      <c r="B35" s="36" t="s">
        <v>48</v>
      </c>
      <c r="C35" s="4" t="s">
        <v>50</v>
      </c>
      <c r="D35" s="13" t="s">
        <v>25</v>
      </c>
      <c r="E35" s="1">
        <v>1</v>
      </c>
      <c r="F35" s="24">
        <v>5.0599999999999996</v>
      </c>
      <c r="G35" s="8">
        <f>ROUND(E35*F35,2)</f>
        <v>5.0599999999999996</v>
      </c>
      <c r="H35" s="1">
        <v>1.83</v>
      </c>
    </row>
    <row r="36" spans="2:8" ht="15.75" thickBot="1" x14ac:dyDescent="0.3">
      <c r="B36" s="35" t="s">
        <v>49</v>
      </c>
      <c r="C36" s="4" t="s">
        <v>51</v>
      </c>
      <c r="D36" s="13" t="s">
        <v>25</v>
      </c>
      <c r="E36" s="1">
        <v>1</v>
      </c>
      <c r="F36" s="24">
        <v>3.41</v>
      </c>
      <c r="G36" s="8">
        <f>ROUND(E36*F36,2)</f>
        <v>3.41</v>
      </c>
      <c r="H36" s="1">
        <v>1.78</v>
      </c>
    </row>
    <row r="37" spans="2:8" x14ac:dyDescent="0.25">
      <c r="B37" s="14" t="s">
        <v>8</v>
      </c>
      <c r="C37" s="22" t="s">
        <v>9</v>
      </c>
      <c r="D37" s="15" t="s">
        <v>10</v>
      </c>
      <c r="E37" s="15" t="s">
        <v>11</v>
      </c>
      <c r="F37" s="18" t="s">
        <v>12</v>
      </c>
      <c r="G37" s="20" t="s">
        <v>13</v>
      </c>
    </row>
    <row r="38" spans="2:8" ht="15.75" thickBot="1" x14ac:dyDescent="0.3">
      <c r="B38" s="16">
        <v>0</v>
      </c>
      <c r="C38" s="37">
        <f>G34</f>
        <v>7.1</v>
      </c>
      <c r="D38" s="37">
        <f>G35+G36</f>
        <v>8.4699999999999989</v>
      </c>
      <c r="E38" s="17">
        <f>SUM(G35:G36)</f>
        <v>8.4699999999999989</v>
      </c>
      <c r="F38" s="19">
        <v>0</v>
      </c>
      <c r="G38" s="34">
        <f>SUM(G34:G36)+0.01</f>
        <v>15.58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8"/>
  <sheetViews>
    <sheetView view="pageBreakPreview" zoomScaleNormal="100" zoomScaleSheetLayoutView="100" workbookViewId="0">
      <selection activeCell="D36" sqref="D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122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123</v>
      </c>
      <c r="D34" s="25" t="s">
        <v>1</v>
      </c>
      <c r="E34" s="24">
        <v>1</v>
      </c>
      <c r="F34" s="32">
        <v>7.07</v>
      </c>
      <c r="G34" s="33">
        <f>E34*F34</f>
        <v>7.07</v>
      </c>
      <c r="H34" s="1">
        <v>10.63</v>
      </c>
    </row>
    <row r="35" spans="2:8" x14ac:dyDescent="0.25">
      <c r="B35" s="36" t="s">
        <v>48</v>
      </c>
      <c r="C35" s="4" t="s">
        <v>50</v>
      </c>
      <c r="D35" s="13" t="s">
        <v>25</v>
      </c>
      <c r="E35" s="1">
        <v>1</v>
      </c>
      <c r="F35" s="24">
        <v>5.0599999999999996</v>
      </c>
      <c r="G35" s="8">
        <f>ROUND(E35*F35,2)</f>
        <v>5.0599999999999996</v>
      </c>
      <c r="H35" s="1">
        <v>1.83</v>
      </c>
    </row>
    <row r="36" spans="2:8" ht="15.75" thickBot="1" x14ac:dyDescent="0.3">
      <c r="B36" s="35" t="s">
        <v>49</v>
      </c>
      <c r="C36" s="4" t="s">
        <v>51</v>
      </c>
      <c r="D36" s="13" t="s">
        <v>25</v>
      </c>
      <c r="E36" s="1">
        <v>1</v>
      </c>
      <c r="F36" s="24">
        <v>3.41</v>
      </c>
      <c r="G36" s="8">
        <f>ROUND(E36*F36,2)</f>
        <v>3.41</v>
      </c>
      <c r="H36" s="1">
        <v>1.78</v>
      </c>
    </row>
    <row r="37" spans="2:8" x14ac:dyDescent="0.25">
      <c r="B37" s="14" t="s">
        <v>8</v>
      </c>
      <c r="C37" s="22" t="s">
        <v>9</v>
      </c>
      <c r="D37" s="15" t="s">
        <v>10</v>
      </c>
      <c r="E37" s="15" t="s">
        <v>11</v>
      </c>
      <c r="F37" s="18" t="s">
        <v>12</v>
      </c>
      <c r="G37" s="20" t="s">
        <v>13</v>
      </c>
    </row>
    <row r="38" spans="2:8" ht="15.75" thickBot="1" x14ac:dyDescent="0.3">
      <c r="B38" s="16">
        <v>0</v>
      </c>
      <c r="C38" s="37">
        <f>G34</f>
        <v>7.07</v>
      </c>
      <c r="D38" s="37">
        <f>G35+G36</f>
        <v>8.4699999999999989</v>
      </c>
      <c r="E38" s="17">
        <f>SUM(G35:G36)</f>
        <v>8.4699999999999989</v>
      </c>
      <c r="F38" s="19">
        <v>0</v>
      </c>
      <c r="G38" s="34">
        <f>SUM(G34:G36)+0.01</f>
        <v>15.549999999999999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8"/>
  <sheetViews>
    <sheetView view="pageBreakPreview" zoomScaleNormal="100" zoomScaleSheetLayoutView="100" workbookViewId="0">
      <selection activeCell="F35" sqref="F35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120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121</v>
      </c>
      <c r="D34" s="25" t="s">
        <v>1</v>
      </c>
      <c r="E34" s="24">
        <v>1</v>
      </c>
      <c r="F34" s="32">
        <v>22.93</v>
      </c>
      <c r="G34" s="33">
        <f>E34*F34</f>
        <v>22.93</v>
      </c>
      <c r="H34" s="1">
        <v>10.63</v>
      </c>
    </row>
    <row r="35" spans="2:8" x14ac:dyDescent="0.25">
      <c r="B35" s="36" t="s">
        <v>48</v>
      </c>
      <c r="C35" s="4" t="s">
        <v>50</v>
      </c>
      <c r="D35" s="13" t="s">
        <v>25</v>
      </c>
      <c r="E35" s="1">
        <v>3</v>
      </c>
      <c r="F35" s="24">
        <v>5.0599999999999996</v>
      </c>
      <c r="G35" s="8">
        <f>ROUND(E35*F35,2)</f>
        <v>15.18</v>
      </c>
      <c r="H35" s="1">
        <v>1.83</v>
      </c>
    </row>
    <row r="36" spans="2:8" ht="15.75" thickBot="1" x14ac:dyDescent="0.3">
      <c r="B36" s="35" t="s">
        <v>49</v>
      </c>
      <c r="C36" s="4" t="s">
        <v>51</v>
      </c>
      <c r="D36" s="13" t="s">
        <v>25</v>
      </c>
      <c r="E36" s="1">
        <v>3</v>
      </c>
      <c r="F36" s="24">
        <v>3.41</v>
      </c>
      <c r="G36" s="8">
        <f>ROUND(E36*F36,2)</f>
        <v>10.23</v>
      </c>
      <c r="H36" s="1">
        <v>1.78</v>
      </c>
    </row>
    <row r="37" spans="2:8" x14ac:dyDescent="0.25">
      <c r="B37" s="14" t="s">
        <v>8</v>
      </c>
      <c r="C37" s="22" t="s">
        <v>9</v>
      </c>
      <c r="D37" s="15" t="s">
        <v>10</v>
      </c>
      <c r="E37" s="15" t="s">
        <v>11</v>
      </c>
      <c r="F37" s="18" t="s">
        <v>12</v>
      </c>
      <c r="G37" s="20" t="s">
        <v>13</v>
      </c>
    </row>
    <row r="38" spans="2:8" ht="15.75" thickBot="1" x14ac:dyDescent="0.3">
      <c r="B38" s="16">
        <v>0</v>
      </c>
      <c r="C38" s="37">
        <f>G34</f>
        <v>22.93</v>
      </c>
      <c r="D38" s="37">
        <f>G35+G36</f>
        <v>25.41</v>
      </c>
      <c r="E38" s="17">
        <f>SUM(G35:G36)</f>
        <v>25.41</v>
      </c>
      <c r="F38" s="19">
        <v>0</v>
      </c>
      <c r="G38" s="34">
        <f>SUM(G34:G36)+0.01</f>
        <v>48.35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view="pageBreakPreview" topLeftCell="A26" zoomScaleNormal="100" zoomScaleSheetLayoutView="100" workbookViewId="0">
      <selection activeCell="C37" sqref="C37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thickBot="1" x14ac:dyDescent="0.3"/>
    <row r="3" spans="2:7" ht="16.5" thickBot="1" x14ac:dyDescent="0.3">
      <c r="B3" s="41" t="s">
        <v>14</v>
      </c>
      <c r="C3" s="42"/>
      <c r="D3" s="42"/>
      <c r="E3" s="42"/>
      <c r="F3" s="42"/>
      <c r="G3" s="43"/>
    </row>
    <row r="4" spans="2:7" ht="60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158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5" t="s">
        <v>42</v>
      </c>
      <c r="C34" s="4" t="s">
        <v>159</v>
      </c>
      <c r="D34" s="13" t="s">
        <v>3</v>
      </c>
      <c r="E34" s="2">
        <v>1</v>
      </c>
      <c r="F34" s="32">
        <v>342.61</v>
      </c>
      <c r="G34" s="23">
        <f>ROUND(E34*F34,2)</f>
        <v>342.61</v>
      </c>
      <c r="H34" s="1">
        <v>0.39</v>
      </c>
    </row>
    <row r="35" spans="2:8" x14ac:dyDescent="0.25">
      <c r="B35" s="5" t="s">
        <v>44</v>
      </c>
      <c r="C35" s="4" t="s">
        <v>160</v>
      </c>
      <c r="D35" s="13" t="s">
        <v>161</v>
      </c>
      <c r="E35" s="1">
        <v>0.6</v>
      </c>
      <c r="F35" s="32">
        <v>24</v>
      </c>
      <c r="G35" s="23">
        <f>ROUND(E35*F35,2)</f>
        <v>14.4</v>
      </c>
      <c r="H35" s="1">
        <v>60</v>
      </c>
    </row>
    <row r="36" spans="2:8" x14ac:dyDescent="0.25">
      <c r="B36" s="29" t="s">
        <v>47</v>
      </c>
      <c r="C36" s="4"/>
      <c r="D36" s="13"/>
      <c r="E36" s="2">
        <v>0</v>
      </c>
      <c r="F36" s="32">
        <v>0</v>
      </c>
      <c r="G36" s="33">
        <f>ROUND(E36*F36,2)</f>
        <v>0</v>
      </c>
      <c r="H36" s="1">
        <v>10.63</v>
      </c>
    </row>
    <row r="37" spans="2:8" x14ac:dyDescent="0.25">
      <c r="B37" s="36" t="s">
        <v>48</v>
      </c>
      <c r="C37" s="4" t="s">
        <v>50</v>
      </c>
      <c r="D37" s="13" t="s">
        <v>25</v>
      </c>
      <c r="E37" s="1">
        <v>2</v>
      </c>
      <c r="F37" s="24">
        <v>5.0599999999999996</v>
      </c>
      <c r="G37" s="8">
        <f>ROUND(E37*F37,2)</f>
        <v>10.119999999999999</v>
      </c>
      <c r="H37" s="1">
        <v>1.83</v>
      </c>
    </row>
    <row r="38" spans="2:8" ht="15.75" thickBot="1" x14ac:dyDescent="0.3">
      <c r="B38" s="35" t="s">
        <v>49</v>
      </c>
      <c r="C38" s="4" t="s">
        <v>51</v>
      </c>
      <c r="D38" s="13" t="s">
        <v>25</v>
      </c>
      <c r="E38" s="1">
        <v>2</v>
      </c>
      <c r="F38" s="24">
        <v>3.41</v>
      </c>
      <c r="G38" s="8">
        <f>ROUND(E38*F38,2)</f>
        <v>6.82</v>
      </c>
      <c r="H38" s="1">
        <v>1.78</v>
      </c>
    </row>
    <row r="39" spans="2:8" x14ac:dyDescent="0.25">
      <c r="B39" s="14" t="s">
        <v>8</v>
      </c>
      <c r="C39" s="22" t="s">
        <v>9</v>
      </c>
      <c r="D39" s="15" t="s">
        <v>10</v>
      </c>
      <c r="E39" s="15" t="s">
        <v>11</v>
      </c>
      <c r="F39" s="18" t="s">
        <v>12</v>
      </c>
      <c r="G39" s="20" t="s">
        <v>13</v>
      </c>
    </row>
    <row r="40" spans="2:8" ht="15.75" thickBot="1" x14ac:dyDescent="0.3">
      <c r="B40" s="16">
        <v>0</v>
      </c>
      <c r="C40" s="37">
        <f>G34+G35+G36</f>
        <v>357.01</v>
      </c>
      <c r="D40" s="17">
        <f>G37+G38</f>
        <v>16.939999999999998</v>
      </c>
      <c r="E40" s="37">
        <f>D40*0.7431</f>
        <v>12.588113999999997</v>
      </c>
      <c r="F40" s="19">
        <v>0</v>
      </c>
      <c r="G40" s="34">
        <f>SUM(G34:G38)+0.01</f>
        <v>373.96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8"/>
  <sheetViews>
    <sheetView view="pageBreakPreview" zoomScaleNormal="100" zoomScaleSheetLayoutView="100" workbookViewId="0">
      <selection activeCell="D36" sqref="D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118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119</v>
      </c>
      <c r="D34" s="25" t="s">
        <v>1</v>
      </c>
      <c r="E34" s="24">
        <v>1</v>
      </c>
      <c r="F34" s="32">
        <v>24.21</v>
      </c>
      <c r="G34" s="33">
        <f>E34*F34</f>
        <v>24.21</v>
      </c>
      <c r="H34" s="1">
        <v>10.63</v>
      </c>
    </row>
    <row r="35" spans="2:8" x14ac:dyDescent="0.25">
      <c r="B35" s="36" t="s">
        <v>48</v>
      </c>
      <c r="C35" s="4" t="s">
        <v>50</v>
      </c>
      <c r="D35" s="13" t="s">
        <v>25</v>
      </c>
      <c r="E35" s="1">
        <v>1</v>
      </c>
      <c r="F35" s="24">
        <v>5.0599999999999996</v>
      </c>
      <c r="G35" s="8">
        <f>ROUND(E35*F35,2)</f>
        <v>5.0599999999999996</v>
      </c>
      <c r="H35" s="1">
        <v>1.83</v>
      </c>
    </row>
    <row r="36" spans="2:8" ht="15.75" thickBot="1" x14ac:dyDescent="0.3">
      <c r="B36" s="35" t="s">
        <v>49</v>
      </c>
      <c r="C36" s="4" t="s">
        <v>51</v>
      </c>
      <c r="D36" s="13" t="s">
        <v>25</v>
      </c>
      <c r="E36" s="1">
        <v>1</v>
      </c>
      <c r="F36" s="24">
        <v>3.41</v>
      </c>
      <c r="G36" s="8">
        <f>ROUND(E36*F36,2)</f>
        <v>3.41</v>
      </c>
      <c r="H36" s="1">
        <v>1.78</v>
      </c>
    </row>
    <row r="37" spans="2:8" x14ac:dyDescent="0.25">
      <c r="B37" s="14" t="s">
        <v>8</v>
      </c>
      <c r="C37" s="22" t="s">
        <v>9</v>
      </c>
      <c r="D37" s="15" t="s">
        <v>10</v>
      </c>
      <c r="E37" s="15" t="s">
        <v>11</v>
      </c>
      <c r="F37" s="18" t="s">
        <v>12</v>
      </c>
      <c r="G37" s="20" t="s">
        <v>13</v>
      </c>
    </row>
    <row r="38" spans="2:8" ht="15.75" thickBot="1" x14ac:dyDescent="0.3">
      <c r="B38" s="16">
        <v>0</v>
      </c>
      <c r="C38" s="37">
        <f>G34</f>
        <v>24.21</v>
      </c>
      <c r="D38" s="37">
        <f>G35+G36</f>
        <v>8.4699999999999989</v>
      </c>
      <c r="E38" s="17">
        <f>SUM(G35:G36)</f>
        <v>8.4699999999999989</v>
      </c>
      <c r="F38" s="19">
        <v>0</v>
      </c>
      <c r="G38" s="34">
        <f>SUM(G34:G36)+0.01</f>
        <v>32.69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D36" sqref="D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115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116</v>
      </c>
      <c r="D34" s="25" t="s">
        <v>3</v>
      </c>
      <c r="E34" s="24">
        <v>1</v>
      </c>
      <c r="F34" s="32">
        <v>21.31</v>
      </c>
      <c r="G34" s="33">
        <f>E34*F34</f>
        <v>21.31</v>
      </c>
      <c r="H34" s="1">
        <v>10.63</v>
      </c>
    </row>
    <row r="35" spans="2:8" x14ac:dyDescent="0.25">
      <c r="B35" s="6" t="s">
        <v>52</v>
      </c>
      <c r="C35" s="4" t="s">
        <v>117</v>
      </c>
      <c r="D35" s="13" t="s">
        <v>25</v>
      </c>
      <c r="E35" s="2">
        <v>0.497</v>
      </c>
      <c r="F35" s="32">
        <f>H35*0.97</f>
        <v>7.6435999999999993</v>
      </c>
      <c r="G35" s="33">
        <f>ROUND(E35*F35,2)</f>
        <v>3.8</v>
      </c>
      <c r="H35" s="1">
        <v>7.88</v>
      </c>
    </row>
    <row r="36" spans="2:8" x14ac:dyDescent="0.25">
      <c r="B36" s="36" t="s">
        <v>48</v>
      </c>
      <c r="C36" s="4" t="s">
        <v>50</v>
      </c>
      <c r="D36" s="13" t="s">
        <v>25</v>
      </c>
      <c r="E36" s="1">
        <v>0.01</v>
      </c>
      <c r="F36" s="24">
        <v>5.0599999999999996</v>
      </c>
      <c r="G36" s="8">
        <f>ROUND(E36*F36,2)</f>
        <v>0.05</v>
      </c>
      <c r="H36" s="1">
        <v>1.83</v>
      </c>
    </row>
    <row r="37" spans="2:8" ht="15.75" thickBot="1" x14ac:dyDescent="0.3">
      <c r="B37" s="35" t="s">
        <v>49</v>
      </c>
      <c r="C37" s="4" t="s">
        <v>51</v>
      </c>
      <c r="D37" s="13" t="s">
        <v>25</v>
      </c>
      <c r="E37" s="1">
        <v>0.01</v>
      </c>
      <c r="F37" s="24">
        <v>3.41</v>
      </c>
      <c r="G37" s="8">
        <f>ROUND(E37*F37,2)</f>
        <v>0.03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21.31</v>
      </c>
      <c r="D39" s="37">
        <f>G35+G36+G37</f>
        <v>3.8799999999999994</v>
      </c>
      <c r="E39" s="17">
        <f>SUM(G36:G37)</f>
        <v>0.08</v>
      </c>
      <c r="F39" s="19">
        <v>0</v>
      </c>
      <c r="G39" s="34">
        <f>SUM(G34:G37)+0.01</f>
        <v>25.200000000000003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C34" sqref="C34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113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114</v>
      </c>
      <c r="D34" s="25" t="s">
        <v>3</v>
      </c>
      <c r="E34" s="24">
        <v>1</v>
      </c>
      <c r="F34" s="32">
        <v>47.01</v>
      </c>
      <c r="G34" s="33">
        <f>E34*F34</f>
        <v>47.01</v>
      </c>
      <c r="H34" s="1">
        <v>10.63</v>
      </c>
    </row>
    <row r="35" spans="2:8" x14ac:dyDescent="0.25">
      <c r="B35" s="6" t="s">
        <v>52</v>
      </c>
      <c r="C35" s="4" t="s">
        <v>63</v>
      </c>
      <c r="D35" s="13" t="s">
        <v>25</v>
      </c>
      <c r="E35" s="2">
        <v>0.497</v>
      </c>
      <c r="F35" s="32">
        <f>H35*0.97</f>
        <v>7.6435999999999993</v>
      </c>
      <c r="G35" s="33">
        <f>ROUND(E35*F35,2)</f>
        <v>3.8</v>
      </c>
      <c r="H35" s="1">
        <v>7.88</v>
      </c>
    </row>
    <row r="36" spans="2:8" x14ac:dyDescent="0.25">
      <c r="B36" s="36" t="s">
        <v>48</v>
      </c>
      <c r="C36" s="4" t="s">
        <v>50</v>
      </c>
      <c r="D36" s="13" t="s">
        <v>25</v>
      </c>
      <c r="E36" s="1">
        <v>0.01</v>
      </c>
      <c r="F36" s="24">
        <v>5.0599999999999996</v>
      </c>
      <c r="G36" s="8">
        <f>ROUND(E36*F36,2)</f>
        <v>0.05</v>
      </c>
      <c r="H36" s="1">
        <v>1.83</v>
      </c>
    </row>
    <row r="37" spans="2:8" ht="15.75" thickBot="1" x14ac:dyDescent="0.3">
      <c r="B37" s="35" t="s">
        <v>49</v>
      </c>
      <c r="C37" s="4" t="s">
        <v>51</v>
      </c>
      <c r="D37" s="13" t="s">
        <v>25</v>
      </c>
      <c r="E37" s="1">
        <v>0.01</v>
      </c>
      <c r="F37" s="24">
        <v>3.41</v>
      </c>
      <c r="G37" s="8">
        <f>ROUND(E37*F37,2)</f>
        <v>0.03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47.01</v>
      </c>
      <c r="D39" s="37">
        <f>G35+G36+G37</f>
        <v>3.8799999999999994</v>
      </c>
      <c r="E39" s="17">
        <f>SUM(G36:G37)</f>
        <v>0.08</v>
      </c>
      <c r="F39" s="19">
        <v>0</v>
      </c>
      <c r="G39" s="34">
        <f>SUM(G34:G37)+0.01</f>
        <v>50.899999999999991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D37" sqref="D37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111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112</v>
      </c>
      <c r="D34" s="25" t="s">
        <v>3</v>
      </c>
      <c r="E34" s="24">
        <v>1</v>
      </c>
      <c r="F34" s="32">
        <v>17.96</v>
      </c>
      <c r="G34" s="33">
        <f>E34*F34</f>
        <v>17.96</v>
      </c>
      <c r="H34" s="1">
        <v>10.63</v>
      </c>
    </row>
    <row r="35" spans="2:8" x14ac:dyDescent="0.25">
      <c r="B35" s="6" t="s">
        <v>52</v>
      </c>
      <c r="C35" s="4" t="s">
        <v>63</v>
      </c>
      <c r="D35" s="13" t="s">
        <v>25</v>
      </c>
      <c r="E35" s="2">
        <v>0.497</v>
      </c>
      <c r="F35" s="32">
        <f>H35*0.97</f>
        <v>7.6435999999999993</v>
      </c>
      <c r="G35" s="33">
        <f>ROUND(E35*F35,2)</f>
        <v>3.8</v>
      </c>
      <c r="H35" s="1">
        <v>7.88</v>
      </c>
    </row>
    <row r="36" spans="2:8" x14ac:dyDescent="0.25">
      <c r="B36" s="36" t="s">
        <v>48</v>
      </c>
      <c r="C36" s="4" t="s">
        <v>50</v>
      </c>
      <c r="D36" s="13" t="s">
        <v>25</v>
      </c>
      <c r="E36" s="1">
        <v>0.01</v>
      </c>
      <c r="F36" s="24">
        <v>5.0599999999999996</v>
      </c>
      <c r="G36" s="8">
        <f>ROUND(E36*F36,2)</f>
        <v>0.05</v>
      </c>
      <c r="H36" s="1">
        <v>1.83</v>
      </c>
    </row>
    <row r="37" spans="2:8" ht="15.75" thickBot="1" x14ac:dyDescent="0.3">
      <c r="B37" s="35" t="s">
        <v>49</v>
      </c>
      <c r="C37" s="4" t="s">
        <v>51</v>
      </c>
      <c r="D37" s="13" t="s">
        <v>25</v>
      </c>
      <c r="E37" s="1">
        <v>0.01</v>
      </c>
      <c r="F37" s="24">
        <v>3.41</v>
      </c>
      <c r="G37" s="8">
        <f>ROUND(E37*F37,2)</f>
        <v>0.03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17.96</v>
      </c>
      <c r="D39" s="37">
        <f>G35+G36+G37</f>
        <v>3.8799999999999994</v>
      </c>
      <c r="E39" s="17">
        <f>SUM(G36:G37)</f>
        <v>0.08</v>
      </c>
      <c r="F39" s="19">
        <v>0</v>
      </c>
      <c r="G39" s="34">
        <f>SUM(G34:G37)+0.01</f>
        <v>21.850000000000005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C37" sqref="C37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109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110</v>
      </c>
      <c r="D34" s="25" t="s">
        <v>3</v>
      </c>
      <c r="E34" s="24">
        <v>1</v>
      </c>
      <c r="F34" s="32">
        <v>11</v>
      </c>
      <c r="G34" s="33">
        <f>E34*F34</f>
        <v>11</v>
      </c>
      <c r="H34" s="1">
        <v>10.63</v>
      </c>
    </row>
    <row r="35" spans="2:8" x14ac:dyDescent="0.25">
      <c r="B35" s="6" t="s">
        <v>52</v>
      </c>
      <c r="C35" s="4" t="s">
        <v>63</v>
      </c>
      <c r="D35" s="13" t="s">
        <v>25</v>
      </c>
      <c r="E35" s="2">
        <v>0.497</v>
      </c>
      <c r="F35" s="32">
        <f>H35*0.97</f>
        <v>7.6435999999999993</v>
      </c>
      <c r="G35" s="33">
        <f>ROUND(E35*F35,2)</f>
        <v>3.8</v>
      </c>
      <c r="H35" s="1">
        <v>7.88</v>
      </c>
    </row>
    <row r="36" spans="2:8" x14ac:dyDescent="0.25">
      <c r="B36" s="36" t="s">
        <v>48</v>
      </c>
      <c r="C36" s="4" t="s">
        <v>50</v>
      </c>
      <c r="D36" s="13" t="s">
        <v>25</v>
      </c>
      <c r="E36" s="1">
        <v>0.01</v>
      </c>
      <c r="F36" s="24">
        <v>5.0599999999999996</v>
      </c>
      <c r="G36" s="8">
        <f>ROUND(E36*F36,2)</f>
        <v>0.05</v>
      </c>
      <c r="H36" s="1">
        <v>1.83</v>
      </c>
    </row>
    <row r="37" spans="2:8" ht="15.75" thickBot="1" x14ac:dyDescent="0.3">
      <c r="B37" s="35" t="s">
        <v>49</v>
      </c>
      <c r="C37" s="4" t="s">
        <v>51</v>
      </c>
      <c r="D37" s="13" t="s">
        <v>25</v>
      </c>
      <c r="E37" s="1">
        <v>0.01</v>
      </c>
      <c r="F37" s="24">
        <v>3.41</v>
      </c>
      <c r="G37" s="8">
        <f>ROUND(E37*F37,2)</f>
        <v>0.03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11</v>
      </c>
      <c r="D39" s="37">
        <f>G35+G36+G37</f>
        <v>3.8799999999999994</v>
      </c>
      <c r="E39" s="17">
        <f>SUM(G36:G37)</f>
        <v>0.08</v>
      </c>
      <c r="F39" s="19">
        <v>0</v>
      </c>
      <c r="G39" s="34">
        <f>SUM(G34:G37)+0.01</f>
        <v>14.89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9"/>
  <sheetViews>
    <sheetView view="pageBreakPreview" zoomScaleNormal="100" zoomScaleSheetLayoutView="100" workbookViewId="0">
      <selection activeCell="C36" sqref="C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107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108</v>
      </c>
      <c r="D34" s="25" t="s">
        <v>15</v>
      </c>
      <c r="E34" s="24">
        <v>1</v>
      </c>
      <c r="F34" s="32">
        <v>0.28999999999999998</v>
      </c>
      <c r="G34" s="33">
        <f>E34*F34</f>
        <v>0.28999999999999998</v>
      </c>
      <c r="H34" s="1">
        <v>10.63</v>
      </c>
    </row>
    <row r="35" spans="2:8" x14ac:dyDescent="0.25">
      <c r="B35" s="6" t="s">
        <v>52</v>
      </c>
      <c r="C35" s="4" t="s">
        <v>63</v>
      </c>
      <c r="D35" s="13" t="s">
        <v>25</v>
      </c>
      <c r="E35" s="2">
        <v>0.08</v>
      </c>
      <c r="F35" s="32">
        <f>H35*0.97</f>
        <v>7.6435999999999993</v>
      </c>
      <c r="G35" s="33">
        <f>ROUND(E35*F35,2)</f>
        <v>0.61</v>
      </c>
      <c r="H35" s="1">
        <v>7.88</v>
      </c>
    </row>
    <row r="36" spans="2:8" x14ac:dyDescent="0.25">
      <c r="B36" s="36" t="s">
        <v>48</v>
      </c>
      <c r="C36" s="4" t="s">
        <v>50</v>
      </c>
      <c r="D36" s="13" t="s">
        <v>25</v>
      </c>
      <c r="E36" s="1">
        <v>0.01</v>
      </c>
      <c r="F36" s="24">
        <v>5.0599999999999996</v>
      </c>
      <c r="G36" s="8">
        <f>ROUND(E36*F36,2)</f>
        <v>0.05</v>
      </c>
      <c r="H36" s="1">
        <v>1.83</v>
      </c>
    </row>
    <row r="37" spans="2:8" ht="15.75" thickBot="1" x14ac:dyDescent="0.3">
      <c r="B37" s="35" t="s">
        <v>49</v>
      </c>
      <c r="C37" s="4" t="s">
        <v>51</v>
      </c>
      <c r="D37" s="13" t="s">
        <v>25</v>
      </c>
      <c r="E37" s="1">
        <v>0.01</v>
      </c>
      <c r="F37" s="24">
        <v>3.41</v>
      </c>
      <c r="G37" s="8">
        <f>ROUND(E37*F37,2)</f>
        <v>0.03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0.28999999999999998</v>
      </c>
      <c r="D39" s="37">
        <f>G35+G36+G37</f>
        <v>0.69000000000000006</v>
      </c>
      <c r="E39" s="17">
        <f>SUM(G36:G37)</f>
        <v>0.08</v>
      </c>
      <c r="F39" s="19">
        <v>0</v>
      </c>
      <c r="G39" s="34">
        <f>SUM(G34:G37)+0.01</f>
        <v>0.99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view="pageBreakPreview" topLeftCell="A27" zoomScaleNormal="100" zoomScaleSheetLayoutView="100" workbookViewId="0">
      <selection activeCell="C37" sqref="C37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104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102</v>
      </c>
      <c r="D34" s="25" t="s">
        <v>1</v>
      </c>
      <c r="E34" s="24">
        <v>1</v>
      </c>
      <c r="F34" s="32">
        <v>1.55</v>
      </c>
      <c r="G34" s="33">
        <f>E34*F34</f>
        <v>1.55</v>
      </c>
      <c r="H34" s="7">
        <v>1.82</v>
      </c>
    </row>
    <row r="35" spans="2:8" x14ac:dyDescent="0.25">
      <c r="B35" s="5" t="s">
        <v>52</v>
      </c>
      <c r="C35" s="4" t="s">
        <v>103</v>
      </c>
      <c r="D35" s="13" t="s">
        <v>3</v>
      </c>
      <c r="E35" s="1">
        <v>1.05</v>
      </c>
      <c r="F35" s="32">
        <v>0.26</v>
      </c>
      <c r="G35" s="23">
        <f>ROUND(E35*F35,2)</f>
        <v>0.27</v>
      </c>
      <c r="H35" s="1">
        <v>0.25</v>
      </c>
    </row>
    <row r="36" spans="2:8" x14ac:dyDescent="0.25">
      <c r="B36" s="6" t="s">
        <v>58</v>
      </c>
      <c r="C36" s="4" t="s">
        <v>55</v>
      </c>
      <c r="D36" s="13" t="s">
        <v>25</v>
      </c>
      <c r="E36" s="2">
        <v>1.179</v>
      </c>
      <c r="F36" s="32">
        <f>H36*0.97</f>
        <v>7.6435999999999993</v>
      </c>
      <c r="G36" s="33">
        <f>ROUND(E36*F36,2)</f>
        <v>9.01</v>
      </c>
      <c r="H36" s="1">
        <v>7.88</v>
      </c>
    </row>
    <row r="37" spans="2:8" x14ac:dyDescent="0.25">
      <c r="B37" s="36" t="s">
        <v>48</v>
      </c>
      <c r="C37" s="4" t="s">
        <v>50</v>
      </c>
      <c r="D37" s="13" t="s">
        <v>25</v>
      </c>
      <c r="E37" s="1">
        <v>0.15</v>
      </c>
      <c r="F37" s="24">
        <v>5.0599999999999996</v>
      </c>
      <c r="G37" s="8">
        <f>ROUND(E37*F37,2)</f>
        <v>0.76</v>
      </c>
      <c r="H37" s="1">
        <v>1.83</v>
      </c>
    </row>
    <row r="38" spans="2:8" ht="15.75" thickBot="1" x14ac:dyDescent="0.3">
      <c r="B38" s="35" t="s">
        <v>49</v>
      </c>
      <c r="C38" s="4" t="s">
        <v>51</v>
      </c>
      <c r="D38" s="13" t="s">
        <v>25</v>
      </c>
      <c r="E38" s="1">
        <v>0.5</v>
      </c>
      <c r="F38" s="24">
        <v>3.41</v>
      </c>
      <c r="G38" s="8">
        <f>ROUND(E38*F38,2)</f>
        <v>1.71</v>
      </c>
      <c r="H38" s="1">
        <v>1.78</v>
      </c>
    </row>
    <row r="39" spans="2:8" x14ac:dyDescent="0.25">
      <c r="B39" s="14" t="s">
        <v>8</v>
      </c>
      <c r="C39" s="22" t="s">
        <v>9</v>
      </c>
      <c r="D39" s="15" t="s">
        <v>10</v>
      </c>
      <c r="E39" s="15" t="s">
        <v>11</v>
      </c>
      <c r="F39" s="18" t="s">
        <v>12</v>
      </c>
      <c r="G39" s="20" t="s">
        <v>13</v>
      </c>
    </row>
    <row r="40" spans="2:8" ht="15.75" thickBot="1" x14ac:dyDescent="0.3">
      <c r="B40" s="16">
        <v>0</v>
      </c>
      <c r="C40" s="37">
        <f>G34+G35</f>
        <v>1.82</v>
      </c>
      <c r="D40" s="37">
        <f>G36+G37+G38</f>
        <v>11.48</v>
      </c>
      <c r="E40" s="37">
        <f>D40*0.7431</f>
        <v>8.5307879999999994</v>
      </c>
      <c r="F40" s="19">
        <v>0</v>
      </c>
      <c r="G40" s="34">
        <f>SUM(G34:G38)+0.01</f>
        <v>13.31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view="pageBreakPreview" topLeftCell="A27" zoomScaleNormal="100" zoomScaleSheetLayoutView="100" workbookViewId="0">
      <selection activeCell="D37" sqref="D37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101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102</v>
      </c>
      <c r="D34" s="25" t="s">
        <v>1</v>
      </c>
      <c r="E34" s="24">
        <v>1</v>
      </c>
      <c r="F34" s="32">
        <v>1.55</v>
      </c>
      <c r="G34" s="33">
        <f>E34*F34</f>
        <v>1.55</v>
      </c>
      <c r="H34" s="7">
        <v>1.82</v>
      </c>
    </row>
    <row r="35" spans="2:8" x14ac:dyDescent="0.25">
      <c r="B35" s="5" t="s">
        <v>52</v>
      </c>
      <c r="C35" s="4" t="s">
        <v>103</v>
      </c>
      <c r="D35" s="13" t="s">
        <v>3</v>
      </c>
      <c r="E35" s="1">
        <v>1.05</v>
      </c>
      <c r="F35" s="32">
        <v>0.26</v>
      </c>
      <c r="G35" s="23">
        <f>ROUND(E35*F35,2)</f>
        <v>0.27</v>
      </c>
      <c r="H35" s="1">
        <v>0.25</v>
      </c>
    </row>
    <row r="36" spans="2:8" x14ac:dyDescent="0.25">
      <c r="B36" s="6" t="s">
        <v>58</v>
      </c>
      <c r="C36" s="4" t="s">
        <v>55</v>
      </c>
      <c r="D36" s="13" t="s">
        <v>25</v>
      </c>
      <c r="E36" s="2">
        <v>0.4</v>
      </c>
      <c r="F36" s="32">
        <f>H36*0.97</f>
        <v>7.6435999999999993</v>
      </c>
      <c r="G36" s="33">
        <f>ROUND(E36*F36,2)</f>
        <v>3.06</v>
      </c>
      <c r="H36" s="1">
        <v>7.88</v>
      </c>
    </row>
    <row r="37" spans="2:8" x14ac:dyDescent="0.25">
      <c r="B37" s="36" t="s">
        <v>48</v>
      </c>
      <c r="C37" s="4" t="s">
        <v>50</v>
      </c>
      <c r="D37" s="13" t="s">
        <v>25</v>
      </c>
      <c r="E37" s="1">
        <v>0.15</v>
      </c>
      <c r="F37" s="24">
        <v>5.0599999999999996</v>
      </c>
      <c r="G37" s="8">
        <f>ROUND(E37*F37,2)</f>
        <v>0.76</v>
      </c>
      <c r="H37" s="1">
        <v>1.83</v>
      </c>
    </row>
    <row r="38" spans="2:8" ht="15.75" thickBot="1" x14ac:dyDescent="0.3">
      <c r="B38" s="35" t="s">
        <v>49</v>
      </c>
      <c r="C38" s="4" t="s">
        <v>51</v>
      </c>
      <c r="D38" s="13" t="s">
        <v>25</v>
      </c>
      <c r="E38" s="1">
        <v>0.5</v>
      </c>
      <c r="F38" s="24">
        <v>3.41</v>
      </c>
      <c r="G38" s="8">
        <f>ROUND(E38*F38,2)</f>
        <v>1.71</v>
      </c>
      <c r="H38" s="1">
        <v>1.78</v>
      </c>
    </row>
    <row r="39" spans="2:8" x14ac:dyDescent="0.25">
      <c r="B39" s="14" t="s">
        <v>8</v>
      </c>
      <c r="C39" s="22" t="s">
        <v>9</v>
      </c>
      <c r="D39" s="15" t="s">
        <v>10</v>
      </c>
      <c r="E39" s="15" t="s">
        <v>11</v>
      </c>
      <c r="F39" s="18" t="s">
        <v>12</v>
      </c>
      <c r="G39" s="20" t="s">
        <v>13</v>
      </c>
    </row>
    <row r="40" spans="2:8" ht="15.75" thickBot="1" x14ac:dyDescent="0.3">
      <c r="B40" s="16">
        <v>0</v>
      </c>
      <c r="C40" s="37">
        <f>G34+G35</f>
        <v>1.82</v>
      </c>
      <c r="D40" s="37">
        <f>G36+G37+G38</f>
        <v>5.53</v>
      </c>
      <c r="E40" s="37">
        <f>D40*0.7431</f>
        <v>4.109343</v>
      </c>
      <c r="F40" s="19">
        <v>0</v>
      </c>
      <c r="G40" s="34">
        <f>SUM(G34:G38)+0.01</f>
        <v>7.3599999999999994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view="pageBreakPreview" zoomScaleNormal="100" zoomScaleSheetLayoutView="100" workbookViewId="0">
      <selection activeCell="C37" sqref="C37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98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99</v>
      </c>
      <c r="D34" s="25" t="s">
        <v>1</v>
      </c>
      <c r="E34" s="24">
        <v>1</v>
      </c>
      <c r="F34" s="32">
        <v>3.55</v>
      </c>
      <c r="G34" s="33">
        <f>E34*F34</f>
        <v>3.55</v>
      </c>
      <c r="H34" s="7">
        <v>1.82</v>
      </c>
    </row>
    <row r="35" spans="2:8" x14ac:dyDescent="0.25">
      <c r="B35" s="5" t="s">
        <v>52</v>
      </c>
      <c r="C35" s="4" t="s">
        <v>57</v>
      </c>
      <c r="D35" s="13" t="s">
        <v>3</v>
      </c>
      <c r="E35" s="1">
        <v>1.05</v>
      </c>
      <c r="F35" s="32">
        <v>0.26</v>
      </c>
      <c r="G35" s="23">
        <f>ROUND(E35*F35,2)</f>
        <v>0.27</v>
      </c>
      <c r="H35" s="1">
        <v>0.25</v>
      </c>
    </row>
    <row r="36" spans="2:8" x14ac:dyDescent="0.25">
      <c r="B36" s="6" t="s">
        <v>58</v>
      </c>
      <c r="C36" s="4" t="s">
        <v>55</v>
      </c>
      <c r="D36" s="13" t="s">
        <v>25</v>
      </c>
      <c r="E36" s="2">
        <v>0.52200000000000002</v>
      </c>
      <c r="F36" s="32">
        <f>H36*0.97</f>
        <v>7.6435999999999993</v>
      </c>
      <c r="G36" s="33">
        <f>ROUND(E36*F36,2)</f>
        <v>3.99</v>
      </c>
      <c r="H36" s="1">
        <v>7.88</v>
      </c>
    </row>
    <row r="37" spans="2:8" x14ac:dyDescent="0.25">
      <c r="B37" s="36" t="s">
        <v>48</v>
      </c>
      <c r="C37" s="4" t="s">
        <v>50</v>
      </c>
      <c r="D37" s="13" t="s">
        <v>25</v>
      </c>
      <c r="E37" s="1">
        <v>0.15</v>
      </c>
      <c r="F37" s="24">
        <v>5.0599999999999996</v>
      </c>
      <c r="G37" s="8">
        <f>ROUND(E37*F37,2)</f>
        <v>0.76</v>
      </c>
      <c r="H37" s="1">
        <v>1.83</v>
      </c>
    </row>
    <row r="38" spans="2:8" ht="15.75" thickBot="1" x14ac:dyDescent="0.3">
      <c r="B38" s="35" t="s">
        <v>49</v>
      </c>
      <c r="C38" s="4" t="s">
        <v>51</v>
      </c>
      <c r="D38" s="13" t="s">
        <v>25</v>
      </c>
      <c r="E38" s="1">
        <v>0.5</v>
      </c>
      <c r="F38" s="24">
        <v>3.41</v>
      </c>
      <c r="G38" s="8">
        <f>ROUND(E38*F38,2)</f>
        <v>1.71</v>
      </c>
      <c r="H38" s="1">
        <v>1.78</v>
      </c>
    </row>
    <row r="39" spans="2:8" x14ac:dyDescent="0.25">
      <c r="B39" s="14" t="s">
        <v>8</v>
      </c>
      <c r="C39" s="22" t="s">
        <v>9</v>
      </c>
      <c r="D39" s="15" t="s">
        <v>10</v>
      </c>
      <c r="E39" s="15" t="s">
        <v>11</v>
      </c>
      <c r="F39" s="18" t="s">
        <v>12</v>
      </c>
      <c r="G39" s="20" t="s">
        <v>13</v>
      </c>
    </row>
    <row r="40" spans="2:8" ht="15.75" thickBot="1" x14ac:dyDescent="0.3">
      <c r="B40" s="16">
        <v>0</v>
      </c>
      <c r="C40" s="37">
        <f>G34+G35</f>
        <v>3.82</v>
      </c>
      <c r="D40" s="37">
        <f>G36+G37+G38</f>
        <v>6.46</v>
      </c>
      <c r="E40" s="37">
        <f>D40*0.7431</f>
        <v>4.8004259999999999</v>
      </c>
      <c r="F40" s="19">
        <v>0</v>
      </c>
      <c r="G40" s="34">
        <f>SUM(G34:G38)+0.01</f>
        <v>10.290000000000001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view="pageBreakPreview" zoomScaleNormal="100" zoomScaleSheetLayoutView="100" workbookViewId="0">
      <selection activeCell="C37" sqref="C37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97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56</v>
      </c>
      <c r="D34" s="25" t="s">
        <v>1</v>
      </c>
      <c r="E34" s="24">
        <v>1</v>
      </c>
      <c r="F34" s="32">
        <v>2.1800000000000002</v>
      </c>
      <c r="G34" s="33">
        <f>E34*F34</f>
        <v>2.1800000000000002</v>
      </c>
      <c r="H34" s="7">
        <v>1.82</v>
      </c>
    </row>
    <row r="35" spans="2:8" x14ac:dyDescent="0.25">
      <c r="B35" s="5" t="s">
        <v>52</v>
      </c>
      <c r="C35" s="4" t="s">
        <v>57</v>
      </c>
      <c r="D35" s="13" t="s">
        <v>3</v>
      </c>
      <c r="E35" s="1">
        <v>1.05</v>
      </c>
      <c r="F35" s="32">
        <v>0.26</v>
      </c>
      <c r="G35" s="23">
        <f>ROUND(E35*F35,2)</f>
        <v>0.27</v>
      </c>
      <c r="H35" s="1">
        <v>0.25</v>
      </c>
    </row>
    <row r="36" spans="2:8" x14ac:dyDescent="0.25">
      <c r="B36" s="6" t="s">
        <v>58</v>
      </c>
      <c r="C36" s="4" t="s">
        <v>55</v>
      </c>
      <c r="D36" s="13" t="s">
        <v>25</v>
      </c>
      <c r="E36" s="2">
        <v>0.52200000000000002</v>
      </c>
      <c r="F36" s="32">
        <f>H36*0.97</f>
        <v>7.6435999999999993</v>
      </c>
      <c r="G36" s="33">
        <f>ROUND(E36*F36,2)</f>
        <v>3.99</v>
      </c>
      <c r="H36" s="1">
        <v>7.88</v>
      </c>
    </row>
    <row r="37" spans="2:8" x14ac:dyDescent="0.25">
      <c r="B37" s="36" t="s">
        <v>48</v>
      </c>
      <c r="C37" s="4" t="s">
        <v>50</v>
      </c>
      <c r="D37" s="13" t="s">
        <v>25</v>
      </c>
      <c r="E37" s="1">
        <v>0.15</v>
      </c>
      <c r="F37" s="24">
        <v>5.0599999999999996</v>
      </c>
      <c r="G37" s="8">
        <f>ROUND(E37*F37,2)</f>
        <v>0.76</v>
      </c>
      <c r="H37" s="1">
        <v>1.83</v>
      </c>
    </row>
    <row r="38" spans="2:8" ht="15.75" thickBot="1" x14ac:dyDescent="0.3">
      <c r="B38" s="35" t="s">
        <v>49</v>
      </c>
      <c r="C38" s="4" t="s">
        <v>51</v>
      </c>
      <c r="D38" s="13" t="s">
        <v>25</v>
      </c>
      <c r="E38" s="1">
        <v>0.5</v>
      </c>
      <c r="F38" s="24">
        <v>3.41</v>
      </c>
      <c r="G38" s="8">
        <f>ROUND(E38*F38,2)</f>
        <v>1.71</v>
      </c>
      <c r="H38" s="1">
        <v>1.78</v>
      </c>
    </row>
    <row r="39" spans="2:8" x14ac:dyDescent="0.25">
      <c r="B39" s="14" t="s">
        <v>8</v>
      </c>
      <c r="C39" s="22" t="s">
        <v>9</v>
      </c>
      <c r="D39" s="15" t="s">
        <v>10</v>
      </c>
      <c r="E39" s="15" t="s">
        <v>11</v>
      </c>
      <c r="F39" s="18" t="s">
        <v>12</v>
      </c>
      <c r="G39" s="20" t="s">
        <v>13</v>
      </c>
    </row>
    <row r="40" spans="2:8" ht="15.75" thickBot="1" x14ac:dyDescent="0.3">
      <c r="B40" s="16">
        <v>0</v>
      </c>
      <c r="C40" s="37">
        <f>G34+G35</f>
        <v>2.4500000000000002</v>
      </c>
      <c r="D40" s="37">
        <f>G36+G37+G38</f>
        <v>6.46</v>
      </c>
      <c r="E40" s="37">
        <f>D40*0.7431</f>
        <v>4.8004259999999999</v>
      </c>
      <c r="F40" s="19">
        <v>0</v>
      </c>
      <c r="G40" s="34">
        <f>SUM(G34:G38)+0.01</f>
        <v>8.92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view="pageBreakPreview" topLeftCell="A26" zoomScaleNormal="100" zoomScaleSheetLayoutView="100" workbookViewId="0">
      <selection activeCell="F37" sqref="F37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thickBot="1" x14ac:dyDescent="0.3"/>
    <row r="3" spans="2:7" ht="16.5" thickBot="1" x14ac:dyDescent="0.3">
      <c r="B3" s="41" t="s">
        <v>14</v>
      </c>
      <c r="C3" s="42"/>
      <c r="D3" s="42"/>
      <c r="E3" s="42"/>
      <c r="F3" s="42"/>
      <c r="G3" s="43"/>
    </row>
    <row r="4" spans="2:7" ht="60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154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5" t="s">
        <v>42</v>
      </c>
      <c r="C34" s="4" t="s">
        <v>155</v>
      </c>
      <c r="D34" s="13" t="s">
        <v>3</v>
      </c>
      <c r="E34" s="2">
        <v>1</v>
      </c>
      <c r="F34" s="32">
        <v>660</v>
      </c>
      <c r="G34" s="23">
        <f>ROUND(E34*F34,2)</f>
        <v>660</v>
      </c>
      <c r="H34" s="1">
        <v>0.39</v>
      </c>
    </row>
    <row r="35" spans="2:8" x14ac:dyDescent="0.25">
      <c r="B35" s="5" t="s">
        <v>44</v>
      </c>
      <c r="C35" s="4" t="s">
        <v>156</v>
      </c>
      <c r="D35" s="13" t="s">
        <v>3</v>
      </c>
      <c r="E35" s="1">
        <v>1</v>
      </c>
      <c r="F35" s="32">
        <v>120</v>
      </c>
      <c r="G35" s="23">
        <f>ROUND(E35*F35,2)</f>
        <v>120</v>
      </c>
      <c r="H35" s="1">
        <v>60</v>
      </c>
    </row>
    <row r="36" spans="2:8" x14ac:dyDescent="0.25">
      <c r="B36" s="29" t="s">
        <v>47</v>
      </c>
      <c r="C36" s="4" t="s">
        <v>157</v>
      </c>
      <c r="D36" s="13" t="s">
        <v>3</v>
      </c>
      <c r="E36" s="2">
        <v>1</v>
      </c>
      <c r="F36" s="32">
        <v>76.19</v>
      </c>
      <c r="G36" s="33">
        <f>ROUND(E36*F36,2)</f>
        <v>76.19</v>
      </c>
      <c r="H36" s="1">
        <v>10.63</v>
      </c>
    </row>
    <row r="37" spans="2:8" x14ac:dyDescent="0.25">
      <c r="B37" s="36" t="s">
        <v>48</v>
      </c>
      <c r="C37" s="4" t="s">
        <v>50</v>
      </c>
      <c r="D37" s="13" t="s">
        <v>25</v>
      </c>
      <c r="E37" s="1">
        <v>2</v>
      </c>
      <c r="F37" s="24">
        <v>5.0599999999999996</v>
      </c>
      <c r="G37" s="8">
        <f>ROUND(E37*F37,2)</f>
        <v>10.119999999999999</v>
      </c>
      <c r="H37" s="1">
        <v>1.83</v>
      </c>
    </row>
    <row r="38" spans="2:8" ht="15.75" thickBot="1" x14ac:dyDescent="0.3">
      <c r="B38" s="35" t="s">
        <v>49</v>
      </c>
      <c r="C38" s="4" t="s">
        <v>51</v>
      </c>
      <c r="D38" s="13" t="s">
        <v>25</v>
      </c>
      <c r="E38" s="1">
        <v>2</v>
      </c>
      <c r="F38" s="24">
        <v>3.41</v>
      </c>
      <c r="G38" s="8">
        <f>ROUND(E38*F38,2)</f>
        <v>6.82</v>
      </c>
      <c r="H38" s="1">
        <v>1.78</v>
      </c>
    </row>
    <row r="39" spans="2:8" x14ac:dyDescent="0.25">
      <c r="B39" s="14" t="s">
        <v>8</v>
      </c>
      <c r="C39" s="22" t="s">
        <v>9</v>
      </c>
      <c r="D39" s="15" t="s">
        <v>10</v>
      </c>
      <c r="E39" s="15" t="s">
        <v>11</v>
      </c>
      <c r="F39" s="18" t="s">
        <v>12</v>
      </c>
      <c r="G39" s="20" t="s">
        <v>13</v>
      </c>
    </row>
    <row r="40" spans="2:8" ht="15.75" thickBot="1" x14ac:dyDescent="0.3">
      <c r="B40" s="16">
        <v>0</v>
      </c>
      <c r="C40" s="37">
        <f>G34+G35+G36</f>
        <v>856.19</v>
      </c>
      <c r="D40" s="17">
        <f>G37+G38</f>
        <v>16.939999999999998</v>
      </c>
      <c r="E40" s="37">
        <f>D40*0.7431</f>
        <v>12.588113999999997</v>
      </c>
      <c r="F40" s="19">
        <v>0</v>
      </c>
      <c r="G40" s="34">
        <f>SUM(G34:G38)+0.01</f>
        <v>873.1400000000001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8"/>
  <sheetViews>
    <sheetView view="pageBreakPreview" zoomScaleNormal="100" zoomScaleSheetLayoutView="100" workbookViewId="0">
      <selection activeCell="C35" sqref="C35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idden="1" x14ac:dyDescent="0.25"/>
    <row r="15" spans="2:7" ht="15.75" hidden="1" x14ac:dyDescent="0.25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idden="1" x14ac:dyDescent="0.25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82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54</v>
      </c>
      <c r="D34" s="25" t="s">
        <v>1</v>
      </c>
      <c r="E34" s="24">
        <v>1</v>
      </c>
      <c r="F34" s="32">
        <v>0.17499999999999999</v>
      </c>
      <c r="G34" s="33">
        <f>E34*F34</f>
        <v>0.17499999999999999</v>
      </c>
      <c r="H34" s="7">
        <v>1.82</v>
      </c>
    </row>
    <row r="35" spans="2:8" x14ac:dyDescent="0.25">
      <c r="B35" s="36" t="s">
        <v>48</v>
      </c>
      <c r="C35" s="4" t="s">
        <v>50</v>
      </c>
      <c r="D35" s="13" t="s">
        <v>25</v>
      </c>
      <c r="E35" s="1">
        <v>0.12</v>
      </c>
      <c r="F35" s="24">
        <v>5.0599999999999996</v>
      </c>
      <c r="G35" s="8">
        <f>ROUND(E35*F35,2)</f>
        <v>0.61</v>
      </c>
      <c r="H35" s="1">
        <v>1.83</v>
      </c>
    </row>
    <row r="36" spans="2:8" ht="15.75" thickBot="1" x14ac:dyDescent="0.3">
      <c r="B36" s="35" t="s">
        <v>49</v>
      </c>
      <c r="C36" s="4" t="s">
        <v>51</v>
      </c>
      <c r="D36" s="13" t="s">
        <v>25</v>
      </c>
      <c r="E36" s="1">
        <v>0.1</v>
      </c>
      <c r="F36" s="24">
        <v>3.41</v>
      </c>
      <c r="G36" s="8">
        <f>ROUND(E36*F36,2)</f>
        <v>0.34</v>
      </c>
      <c r="H36" s="1">
        <v>1.78</v>
      </c>
    </row>
    <row r="37" spans="2:8" x14ac:dyDescent="0.25">
      <c r="B37" s="14" t="s">
        <v>8</v>
      </c>
      <c r="C37" s="22" t="s">
        <v>9</v>
      </c>
      <c r="D37" s="15" t="s">
        <v>10</v>
      </c>
      <c r="E37" s="15" t="s">
        <v>11</v>
      </c>
      <c r="F37" s="18" t="s">
        <v>12</v>
      </c>
      <c r="G37" s="20" t="s">
        <v>13</v>
      </c>
    </row>
    <row r="38" spans="2:8" ht="15.75" thickBot="1" x14ac:dyDescent="0.3">
      <c r="B38" s="16">
        <v>0</v>
      </c>
      <c r="C38" s="37">
        <f>G34</f>
        <v>0.17499999999999999</v>
      </c>
      <c r="D38" s="17">
        <f>G35+G36</f>
        <v>0.95</v>
      </c>
      <c r="E38" s="37">
        <f>D38*0.4879</f>
        <v>0.463505</v>
      </c>
      <c r="F38" s="19">
        <v>0</v>
      </c>
      <c r="G38" s="34">
        <f>E38+D38+C38</f>
        <v>1.5885050000000001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view="pageBreakPreview" zoomScaleNormal="100" zoomScaleSheetLayoutView="100" workbookViewId="0">
      <selection activeCell="C8" sqref="C8"/>
    </sheetView>
  </sheetViews>
  <sheetFormatPr defaultRowHeight="15" x14ac:dyDescent="0.25"/>
  <cols>
    <col min="2" max="2" width="12.85546875" bestFit="1" customWidth="1"/>
    <col min="3" max="3" width="33" bestFit="1" customWidth="1"/>
    <col min="4" max="4" width="12.7109375" bestFit="1" customWidth="1"/>
    <col min="5" max="5" width="10.140625" bestFit="1" customWidth="1"/>
    <col min="6" max="6" width="10.28515625" bestFit="1" customWidth="1"/>
    <col min="7" max="7" width="10.5703125" bestFit="1" customWidth="1"/>
    <col min="8" max="8" width="0" hidden="1" customWidth="1"/>
  </cols>
  <sheetData>
    <row r="2" spans="2:8" ht="15.75" thickBot="1" x14ac:dyDescent="0.3"/>
    <row r="3" spans="2:8" ht="16.5" thickBot="1" x14ac:dyDescent="0.3">
      <c r="B3" s="41" t="s">
        <v>14</v>
      </c>
      <c r="C3" s="42"/>
      <c r="D3" s="42"/>
      <c r="E3" s="42"/>
      <c r="F3" s="42"/>
      <c r="G3" s="43"/>
    </row>
    <row r="4" spans="2:8" ht="58.5" customHeight="1" thickBot="1" x14ac:dyDescent="0.3">
      <c r="B4" s="44" t="s">
        <v>78</v>
      </c>
      <c r="C4" s="45"/>
      <c r="D4" s="45"/>
      <c r="E4" s="45"/>
      <c r="F4" s="45"/>
      <c r="G4" s="46"/>
    </row>
    <row r="5" spans="2:8" ht="15.75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8" x14ac:dyDescent="0.25">
      <c r="B6" s="9" t="s">
        <v>47</v>
      </c>
      <c r="C6" s="10" t="s">
        <v>74</v>
      </c>
      <c r="D6" s="25" t="s">
        <v>25</v>
      </c>
      <c r="E6" s="24">
        <v>1</v>
      </c>
      <c r="F6" s="24">
        <v>0.34</v>
      </c>
      <c r="G6" s="28">
        <f>E6*F6</f>
        <v>0.34</v>
      </c>
      <c r="H6" s="24">
        <v>14.52</v>
      </c>
    </row>
    <row r="7" spans="2:8" x14ac:dyDescent="0.25">
      <c r="B7" s="36" t="s">
        <v>48</v>
      </c>
      <c r="C7" s="4" t="s">
        <v>75</v>
      </c>
      <c r="D7" s="13" t="s">
        <v>25</v>
      </c>
      <c r="E7" s="1">
        <v>0.1</v>
      </c>
      <c r="F7" s="24">
        <v>5.0599999999999996</v>
      </c>
      <c r="G7" s="8">
        <f>ROUND(E7*F7,2)</f>
        <v>0.51</v>
      </c>
      <c r="H7" s="1">
        <v>4.05</v>
      </c>
    </row>
    <row r="8" spans="2:8" ht="22.5" customHeight="1" thickBot="1" x14ac:dyDescent="0.3">
      <c r="B8" s="35" t="s">
        <v>49</v>
      </c>
      <c r="C8" s="4" t="s">
        <v>51</v>
      </c>
      <c r="D8" s="13" t="s">
        <v>25</v>
      </c>
      <c r="E8" s="1">
        <v>0.1</v>
      </c>
      <c r="F8" s="24">
        <v>3.41</v>
      </c>
      <c r="G8" s="8">
        <f>ROUND(E8*F8,2)</f>
        <v>0.34</v>
      </c>
      <c r="H8" s="1">
        <v>1.83</v>
      </c>
    </row>
    <row r="9" spans="2:8" x14ac:dyDescent="0.25">
      <c r="B9" s="14" t="s">
        <v>8</v>
      </c>
      <c r="C9" s="22" t="s">
        <v>9</v>
      </c>
      <c r="D9" s="15" t="s">
        <v>10</v>
      </c>
      <c r="E9" s="15" t="s">
        <v>11</v>
      </c>
      <c r="F9" s="18" t="s">
        <v>12</v>
      </c>
      <c r="G9" s="20" t="s">
        <v>13</v>
      </c>
    </row>
    <row r="10" spans="2:8" ht="15.75" thickBot="1" x14ac:dyDescent="0.3">
      <c r="B10" s="38">
        <f>G6</f>
        <v>0.34</v>
      </c>
      <c r="C10" s="30">
        <v>0</v>
      </c>
      <c r="D10" s="17">
        <f>G7+G8</f>
        <v>0.85000000000000009</v>
      </c>
      <c r="E10" s="37">
        <f>D10*0.4879</f>
        <v>0.41471500000000006</v>
      </c>
      <c r="F10" s="19">
        <v>0</v>
      </c>
      <c r="G10" s="31">
        <f>ROUND(SUM(G6:G8),2)</f>
        <v>1.19</v>
      </c>
    </row>
  </sheetData>
  <mergeCells count="2">
    <mergeCell ref="B3:G3"/>
    <mergeCell ref="B4:G4"/>
  </mergeCells>
  <pageMargins left="1.1811023622047245" right="0.78740157480314965" top="0.78740157480314965" bottom="0.78740157480314965" header="0" footer="0"/>
  <pageSetup paperSize="9" scale="85" orientation="portrait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/>
  <dimension ref="B2:H10"/>
  <sheetViews>
    <sheetView view="pageBreakPreview" zoomScaleNormal="100" zoomScaleSheetLayoutView="100" workbookViewId="0">
      <selection activeCell="C7" sqref="C7"/>
    </sheetView>
  </sheetViews>
  <sheetFormatPr defaultRowHeight="15" x14ac:dyDescent="0.25"/>
  <cols>
    <col min="2" max="2" width="12.85546875" bestFit="1" customWidth="1"/>
    <col min="3" max="3" width="33" bestFit="1" customWidth="1"/>
    <col min="4" max="4" width="12.7109375" bestFit="1" customWidth="1"/>
    <col min="5" max="5" width="10.140625" bestFit="1" customWidth="1"/>
    <col min="6" max="6" width="10.28515625" bestFit="1" customWidth="1"/>
    <col min="7" max="7" width="10.5703125" bestFit="1" customWidth="1"/>
    <col min="8" max="8" width="0" hidden="1" customWidth="1"/>
  </cols>
  <sheetData>
    <row r="2" spans="2:8" ht="15.75" thickBot="1" x14ac:dyDescent="0.3"/>
    <row r="3" spans="2:8" ht="16.5" thickBot="1" x14ac:dyDescent="0.3">
      <c r="B3" s="41" t="s">
        <v>14</v>
      </c>
      <c r="C3" s="42"/>
      <c r="D3" s="42"/>
      <c r="E3" s="42"/>
      <c r="F3" s="42"/>
      <c r="G3" s="43"/>
    </row>
    <row r="4" spans="2:8" ht="58.5" customHeight="1" thickBot="1" x14ac:dyDescent="0.3">
      <c r="B4" s="44" t="s">
        <v>45</v>
      </c>
      <c r="C4" s="45"/>
      <c r="D4" s="45"/>
      <c r="E4" s="45"/>
      <c r="F4" s="45"/>
      <c r="G4" s="46"/>
    </row>
    <row r="5" spans="2:8" ht="15.75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8" x14ac:dyDescent="0.25">
      <c r="B6" s="9" t="s">
        <v>47</v>
      </c>
      <c r="C6" s="10" t="s">
        <v>46</v>
      </c>
      <c r="D6" s="25" t="s">
        <v>25</v>
      </c>
      <c r="E6" s="24">
        <v>1</v>
      </c>
      <c r="F6" s="24">
        <v>7.45</v>
      </c>
      <c r="G6" s="28">
        <f>E6*F6</f>
        <v>7.45</v>
      </c>
      <c r="H6" s="24">
        <v>14.52</v>
      </c>
    </row>
    <row r="7" spans="2:8" x14ac:dyDescent="0.25">
      <c r="B7" s="36" t="s">
        <v>48</v>
      </c>
      <c r="C7" s="4" t="s">
        <v>50</v>
      </c>
      <c r="D7" s="13" t="s">
        <v>25</v>
      </c>
      <c r="E7" s="1">
        <v>0.15</v>
      </c>
      <c r="F7" s="24">
        <v>5.0599999999999996</v>
      </c>
      <c r="G7" s="8">
        <f>ROUND(E7*F7,2)</f>
        <v>0.76</v>
      </c>
      <c r="H7" s="1">
        <v>4.05</v>
      </c>
    </row>
    <row r="8" spans="2:8" ht="22.5" customHeight="1" thickBot="1" x14ac:dyDescent="0.3">
      <c r="B8" s="35" t="s">
        <v>49</v>
      </c>
      <c r="C8" s="4" t="s">
        <v>51</v>
      </c>
      <c r="D8" s="13" t="s">
        <v>25</v>
      </c>
      <c r="E8" s="1">
        <v>2</v>
      </c>
      <c r="F8" s="24">
        <v>3.41</v>
      </c>
      <c r="G8" s="8">
        <f>ROUND(E8*F8,2)</f>
        <v>6.82</v>
      </c>
      <c r="H8" s="1">
        <v>1.83</v>
      </c>
    </row>
    <row r="9" spans="2:8" x14ac:dyDescent="0.25">
      <c r="B9" s="14" t="s">
        <v>8</v>
      </c>
      <c r="C9" s="22" t="s">
        <v>9</v>
      </c>
      <c r="D9" s="15" t="s">
        <v>10</v>
      </c>
      <c r="E9" s="15" t="s">
        <v>11</v>
      </c>
      <c r="F9" s="18" t="s">
        <v>12</v>
      </c>
      <c r="G9" s="20" t="s">
        <v>13</v>
      </c>
    </row>
    <row r="10" spans="2:8" ht="15.75" thickBot="1" x14ac:dyDescent="0.3">
      <c r="B10" s="38">
        <f>G6</f>
        <v>7.45</v>
      </c>
      <c r="C10" s="30">
        <f>0</f>
        <v>0</v>
      </c>
      <c r="D10" s="17">
        <f>G7+G8</f>
        <v>7.58</v>
      </c>
      <c r="E10" s="39">
        <f>B10*0.4879</f>
        <v>3.6348549999999999</v>
      </c>
      <c r="F10" s="19">
        <v>0</v>
      </c>
      <c r="G10" s="31">
        <f>ROUND(SUM(G6:G8),2)</f>
        <v>15.03</v>
      </c>
    </row>
  </sheetData>
  <mergeCells count="2">
    <mergeCell ref="B3:G3"/>
    <mergeCell ref="B4:G4"/>
  </mergeCells>
  <pageMargins left="1.1811023622047245" right="0.78740157480314965" top="0.78740157480314965" bottom="0.78740157480314965" header="0" footer="0"/>
  <pageSetup paperSize="9" scale="85" orientation="portrait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/>
  <dimension ref="B2:H10"/>
  <sheetViews>
    <sheetView view="pageBreakPreview" zoomScaleNormal="100" zoomScaleSheetLayoutView="100" workbookViewId="0">
      <selection activeCell="E22" sqref="E22"/>
    </sheetView>
  </sheetViews>
  <sheetFormatPr defaultRowHeight="15" x14ac:dyDescent="0.25"/>
  <cols>
    <col min="2" max="2" width="12.85546875" bestFit="1" customWidth="1"/>
    <col min="3" max="3" width="33" bestFit="1" customWidth="1"/>
    <col min="4" max="4" width="12.7109375" bestFit="1" customWidth="1"/>
    <col min="5" max="5" width="10.140625" bestFit="1" customWidth="1"/>
    <col min="6" max="6" width="10.28515625" bestFit="1" customWidth="1"/>
    <col min="7" max="7" width="10.5703125" bestFit="1" customWidth="1"/>
    <col min="8" max="8" width="0" hidden="1" customWidth="1"/>
  </cols>
  <sheetData>
    <row r="2" spans="2:8" ht="15.75" thickBot="1" x14ac:dyDescent="0.3"/>
    <row r="3" spans="2:8" ht="16.5" thickBot="1" x14ac:dyDescent="0.3">
      <c r="B3" s="41" t="s">
        <v>14</v>
      </c>
      <c r="C3" s="42"/>
      <c r="D3" s="42"/>
      <c r="E3" s="42"/>
      <c r="F3" s="42"/>
      <c r="G3" s="43"/>
    </row>
    <row r="4" spans="2:8" ht="58.5" customHeight="1" thickBot="1" x14ac:dyDescent="0.3">
      <c r="B4" s="44" t="s">
        <v>73</v>
      </c>
      <c r="C4" s="45"/>
      <c r="D4" s="45"/>
      <c r="E4" s="45"/>
      <c r="F4" s="45"/>
      <c r="G4" s="46"/>
    </row>
    <row r="5" spans="2:8" ht="15.75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8" x14ac:dyDescent="0.25">
      <c r="B6" s="9" t="s">
        <v>47</v>
      </c>
      <c r="C6" s="10" t="s">
        <v>74</v>
      </c>
      <c r="D6" s="25" t="s">
        <v>25</v>
      </c>
      <c r="E6" s="24">
        <v>1</v>
      </c>
      <c r="F6" s="24">
        <v>0.34</v>
      </c>
      <c r="G6" s="28">
        <f>E6*F6</f>
        <v>0.34</v>
      </c>
      <c r="H6" s="24">
        <v>14.52</v>
      </c>
    </row>
    <row r="7" spans="2:8" x14ac:dyDescent="0.25">
      <c r="B7" s="36" t="s">
        <v>48</v>
      </c>
      <c r="C7" s="4" t="s">
        <v>75</v>
      </c>
      <c r="D7" s="13" t="s">
        <v>25</v>
      </c>
      <c r="E7" s="1">
        <v>0.1</v>
      </c>
      <c r="F7" s="24">
        <v>5.0599999999999996</v>
      </c>
      <c r="G7" s="8">
        <f>ROUND(E7*F7,2)</f>
        <v>0.51</v>
      </c>
      <c r="H7" s="1">
        <v>4.05</v>
      </c>
    </row>
    <row r="8" spans="2:8" ht="22.5" customHeight="1" thickBot="1" x14ac:dyDescent="0.3">
      <c r="B8" s="35" t="s">
        <v>49</v>
      </c>
      <c r="C8" s="4" t="s">
        <v>51</v>
      </c>
      <c r="D8" s="13" t="s">
        <v>25</v>
      </c>
      <c r="E8" s="1">
        <v>0.1</v>
      </c>
      <c r="F8" s="24">
        <v>3.41</v>
      </c>
      <c r="G8" s="8">
        <f>ROUND(E8*F8,2)</f>
        <v>0.34</v>
      </c>
      <c r="H8" s="1">
        <v>1.83</v>
      </c>
    </row>
    <row r="9" spans="2:8" x14ac:dyDescent="0.25">
      <c r="B9" s="14" t="s">
        <v>8</v>
      </c>
      <c r="C9" s="22" t="s">
        <v>9</v>
      </c>
      <c r="D9" s="15" t="s">
        <v>10</v>
      </c>
      <c r="E9" s="15" t="s">
        <v>11</v>
      </c>
      <c r="F9" s="18" t="s">
        <v>12</v>
      </c>
      <c r="G9" s="20" t="s">
        <v>13</v>
      </c>
    </row>
    <row r="10" spans="2:8" ht="15.75" thickBot="1" x14ac:dyDescent="0.3">
      <c r="B10" s="38">
        <f>G6</f>
        <v>0.34</v>
      </c>
      <c r="C10" s="30">
        <v>0</v>
      </c>
      <c r="D10" s="17">
        <f>G7+G8</f>
        <v>0.85000000000000009</v>
      </c>
      <c r="E10" s="37">
        <f>D10*0.4879</f>
        <v>0.41471500000000006</v>
      </c>
      <c r="F10" s="19">
        <v>0</v>
      </c>
      <c r="G10" s="31">
        <f>ROUND(SUM(G6:G8),2)</f>
        <v>1.19</v>
      </c>
    </row>
  </sheetData>
  <mergeCells count="2">
    <mergeCell ref="B3:G3"/>
    <mergeCell ref="B4:G4"/>
  </mergeCells>
  <pageMargins left="1.1811023622047245" right="0.78740157480314965" top="0.78740157480314965" bottom="0.78740157480314965" header="0" footer="0"/>
  <pageSetup paperSize="9" scale="85" orientation="portrait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/>
  <dimension ref="B2:H38"/>
  <sheetViews>
    <sheetView view="pageBreakPreview" zoomScaleNormal="100" zoomScaleSheetLayoutView="100" workbookViewId="0">
      <selection activeCell="C35" sqref="C35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28" spans="2:7" hidden="1" x14ac:dyDescent="0.25"/>
    <row r="29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44.25" customHeight="1" thickBot="1" x14ac:dyDescent="0.3">
      <c r="B32" s="44" t="s">
        <v>77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76</v>
      </c>
      <c r="D34" s="25" t="s">
        <v>3</v>
      </c>
      <c r="E34" s="24">
        <v>1</v>
      </c>
      <c r="F34" s="32">
        <v>3.2</v>
      </c>
      <c r="G34" s="33">
        <f>E34*F34</f>
        <v>3.2</v>
      </c>
      <c r="H34" s="7">
        <v>1.82</v>
      </c>
    </row>
    <row r="35" spans="2:8" x14ac:dyDescent="0.25">
      <c r="B35" s="36" t="s">
        <v>48</v>
      </c>
      <c r="C35" s="4" t="s">
        <v>50</v>
      </c>
      <c r="D35" s="13" t="s">
        <v>25</v>
      </c>
      <c r="E35" s="1">
        <v>2</v>
      </c>
      <c r="F35" s="24">
        <v>5.0599999999999996</v>
      </c>
      <c r="G35" s="8">
        <f>ROUND(E35*F35,2)</f>
        <v>10.119999999999999</v>
      </c>
      <c r="H35" s="1">
        <v>1.83</v>
      </c>
    </row>
    <row r="36" spans="2:8" ht="15.75" thickBot="1" x14ac:dyDescent="0.3">
      <c r="B36" s="35" t="s">
        <v>49</v>
      </c>
      <c r="C36" s="4" t="s">
        <v>51</v>
      </c>
      <c r="D36" s="13" t="s">
        <v>25</v>
      </c>
      <c r="E36" s="1">
        <v>2.4500000000000002</v>
      </c>
      <c r="F36" s="24">
        <v>3.3719999999999999</v>
      </c>
      <c r="G36" s="8">
        <f>ROUND(E36*F36,2)</f>
        <v>8.26</v>
      </c>
      <c r="H36" s="1">
        <v>1.78</v>
      </c>
    </row>
    <row r="37" spans="2:8" x14ac:dyDescent="0.25">
      <c r="B37" s="14" t="s">
        <v>8</v>
      </c>
      <c r="C37" s="22" t="s">
        <v>9</v>
      </c>
      <c r="D37" s="15" t="s">
        <v>10</v>
      </c>
      <c r="E37" s="15" t="s">
        <v>11</v>
      </c>
      <c r="F37" s="18" t="s">
        <v>12</v>
      </c>
      <c r="G37" s="20" t="s">
        <v>13</v>
      </c>
    </row>
    <row r="38" spans="2:8" ht="15.75" thickBot="1" x14ac:dyDescent="0.3">
      <c r="B38" s="40">
        <f>G34</f>
        <v>3.2</v>
      </c>
      <c r="C38" s="37">
        <v>0</v>
      </c>
      <c r="D38" s="17">
        <f>G35+G36</f>
        <v>18.38</v>
      </c>
      <c r="E38" s="37">
        <f>D38*0.4879</f>
        <v>8.9676019999999994</v>
      </c>
      <c r="F38" s="19">
        <v>0</v>
      </c>
      <c r="G38" s="34">
        <f>B38+D38+E38</f>
        <v>30.547601999999998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1"/>
  <dimension ref="B2:H38"/>
  <sheetViews>
    <sheetView view="pageBreakPreview" zoomScaleNormal="100" zoomScaleSheetLayoutView="100" workbookViewId="0">
      <selection activeCell="E35" sqref="E35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44.25" customHeight="1" thickBot="1" x14ac:dyDescent="0.3">
      <c r="B32" s="44" t="s">
        <v>91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92</v>
      </c>
      <c r="D34" s="25" t="s">
        <v>1</v>
      </c>
      <c r="E34" s="24">
        <v>1</v>
      </c>
      <c r="F34" s="32">
        <v>12.243</v>
      </c>
      <c r="G34" s="33">
        <f>E34*F34</f>
        <v>12.243</v>
      </c>
      <c r="H34" s="7">
        <v>1.82</v>
      </c>
    </row>
    <row r="35" spans="2:8" x14ac:dyDescent="0.25">
      <c r="B35" s="36" t="s">
        <v>48</v>
      </c>
      <c r="C35" s="4" t="s">
        <v>50</v>
      </c>
      <c r="D35" s="13" t="s">
        <v>25</v>
      </c>
      <c r="E35" s="1">
        <v>0.3</v>
      </c>
      <c r="F35" s="24">
        <v>5.0599999999999996</v>
      </c>
      <c r="G35" s="8">
        <f t="shared" ref="G35:G36" si="0">ROUND(E35*F35,2)</f>
        <v>1.52</v>
      </c>
      <c r="H35" s="1">
        <v>1.83</v>
      </c>
    </row>
    <row r="36" spans="2:8" ht="15.75" thickBot="1" x14ac:dyDescent="0.3">
      <c r="B36" s="35" t="s">
        <v>49</v>
      </c>
      <c r="C36" s="4" t="s">
        <v>51</v>
      </c>
      <c r="D36" s="13" t="s">
        <v>25</v>
      </c>
      <c r="E36" s="1">
        <v>2</v>
      </c>
      <c r="F36" s="24">
        <v>3.41</v>
      </c>
      <c r="G36" s="8">
        <f t="shared" si="0"/>
        <v>6.82</v>
      </c>
      <c r="H36" s="1">
        <v>1.78</v>
      </c>
    </row>
    <row r="37" spans="2:8" x14ac:dyDescent="0.25">
      <c r="B37" s="14" t="s">
        <v>8</v>
      </c>
      <c r="C37" s="22" t="s">
        <v>9</v>
      </c>
      <c r="D37" s="15" t="s">
        <v>10</v>
      </c>
      <c r="E37" s="15" t="s">
        <v>11</v>
      </c>
      <c r="F37" s="18" t="s">
        <v>12</v>
      </c>
      <c r="G37" s="20" t="s">
        <v>13</v>
      </c>
    </row>
    <row r="38" spans="2:8" ht="15.75" thickBot="1" x14ac:dyDescent="0.3">
      <c r="B38" s="40">
        <f>G34</f>
        <v>12.243</v>
      </c>
      <c r="C38" s="37">
        <v>0</v>
      </c>
      <c r="D38" s="37">
        <f>G35+G36</f>
        <v>8.34</v>
      </c>
      <c r="E38" s="37">
        <f>D38*0.4879</f>
        <v>4.0690859999999995</v>
      </c>
      <c r="F38" s="19">
        <v>0</v>
      </c>
      <c r="G38" s="34">
        <f>E38+D38+B38</f>
        <v>24.652085999999997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/>
  <dimension ref="B2:H44"/>
  <sheetViews>
    <sheetView view="pageBreakPreview" zoomScaleNormal="100" zoomScaleSheetLayoutView="100" workbookViewId="0">
      <selection activeCell="D20" sqref="D20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93</v>
      </c>
      <c r="C16" s="45"/>
      <c r="D16" s="45"/>
      <c r="E16" s="45"/>
      <c r="F16" s="45"/>
      <c r="G16" s="46"/>
    </row>
    <row r="17" spans="2:8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8" ht="15.75" customHeight="1" x14ac:dyDescent="0.25">
      <c r="B18" s="9" t="s">
        <v>94</v>
      </c>
      <c r="C18" s="10" t="s">
        <v>95</v>
      </c>
      <c r="D18" s="25" t="s">
        <v>1</v>
      </c>
      <c r="E18" s="7">
        <v>1</v>
      </c>
      <c r="F18" s="32">
        <v>13.53</v>
      </c>
      <c r="G18" s="8">
        <f>F18*E18</f>
        <v>13.53</v>
      </c>
      <c r="H18" s="7">
        <v>107.5</v>
      </c>
    </row>
    <row r="19" spans="2:8" x14ac:dyDescent="0.25">
      <c r="B19" s="5" t="s">
        <v>58</v>
      </c>
      <c r="C19" s="4" t="s">
        <v>19</v>
      </c>
      <c r="D19" s="13" t="s">
        <v>25</v>
      </c>
      <c r="E19" s="1">
        <v>0.5</v>
      </c>
      <c r="F19" s="32">
        <f>H19*0.97</f>
        <v>1.7751000000000001</v>
      </c>
      <c r="G19" s="8">
        <f>ROUND(E19*F19,2)</f>
        <v>0.89</v>
      </c>
      <c r="H19" s="1">
        <v>1.83</v>
      </c>
    </row>
    <row r="20" spans="2:8" ht="15.75" thickBot="1" x14ac:dyDescent="0.3">
      <c r="B20" s="5" t="s">
        <v>52</v>
      </c>
      <c r="C20" s="3" t="s">
        <v>96</v>
      </c>
      <c r="D20" s="13" t="s">
        <v>25</v>
      </c>
      <c r="E20" s="1">
        <v>0.25</v>
      </c>
      <c r="F20" s="32">
        <f>H20*0.97</f>
        <v>1.9496999999999998</v>
      </c>
      <c r="G20" s="8">
        <f>ROUND(E20*F20,2)</f>
        <v>0.49</v>
      </c>
      <c r="H20" s="1">
        <v>2.0099999999999998</v>
      </c>
    </row>
    <row r="21" spans="2:8" x14ac:dyDescent="0.25">
      <c r="B21" s="14" t="s">
        <v>8</v>
      </c>
      <c r="C21" s="22" t="s">
        <v>9</v>
      </c>
      <c r="D21" s="15" t="s">
        <v>10</v>
      </c>
      <c r="E21" s="15" t="s">
        <v>11</v>
      </c>
      <c r="F21" s="18" t="s">
        <v>12</v>
      </c>
      <c r="G21" s="20" t="s">
        <v>13</v>
      </c>
    </row>
    <row r="22" spans="2:8" ht="15.75" thickBot="1" x14ac:dyDescent="0.3">
      <c r="B22" s="16">
        <v>0</v>
      </c>
      <c r="C22" s="17">
        <f>G18</f>
        <v>13.53</v>
      </c>
      <c r="D22" s="17">
        <f>G19+G20</f>
        <v>1.38</v>
      </c>
      <c r="E22" s="37">
        <f>D22*0.4879</f>
        <v>0.67330199999999996</v>
      </c>
      <c r="F22" s="19">
        <v>0</v>
      </c>
      <c r="G22" s="34">
        <f>E22+D22+C22</f>
        <v>15.583302</v>
      </c>
    </row>
    <row r="28" spans="2:8" ht="15.75" hidden="1" thickBot="1" x14ac:dyDescent="0.3"/>
    <row r="29" spans="2:8" ht="16.5" hidden="1" thickBot="1" x14ac:dyDescent="0.3">
      <c r="B29" s="41" t="s">
        <v>14</v>
      </c>
      <c r="C29" s="42"/>
      <c r="D29" s="42"/>
      <c r="E29" s="42"/>
      <c r="F29" s="42"/>
      <c r="G29" s="43"/>
    </row>
    <row r="30" spans="2:8" ht="65.25" hidden="1" customHeight="1" thickBot="1" x14ac:dyDescent="0.3">
      <c r="B30" s="44" t="s">
        <v>27</v>
      </c>
      <c r="C30" s="45"/>
      <c r="D30" s="45"/>
      <c r="E30" s="45"/>
      <c r="F30" s="45"/>
      <c r="G30" s="46"/>
    </row>
    <row r="31" spans="2:8" ht="15.75" hidden="1" thickBot="1" x14ac:dyDescent="0.3">
      <c r="B31" s="11" t="s">
        <v>7</v>
      </c>
      <c r="C31" s="12" t="s">
        <v>2</v>
      </c>
      <c r="D31" s="26" t="s">
        <v>3</v>
      </c>
      <c r="E31" s="26" t="s">
        <v>4</v>
      </c>
      <c r="F31" s="26" t="s">
        <v>5</v>
      </c>
      <c r="G31" s="27" t="s">
        <v>6</v>
      </c>
    </row>
    <row r="32" spans="2:8" hidden="1" x14ac:dyDescent="0.25">
      <c r="B32" s="9" t="s">
        <v>0</v>
      </c>
      <c r="C32" s="10" t="s">
        <v>31</v>
      </c>
      <c r="D32" s="25" t="s">
        <v>15</v>
      </c>
      <c r="E32" s="24">
        <v>4</v>
      </c>
      <c r="F32" s="32">
        <f>H32*0.97</f>
        <v>1.7654000000000001</v>
      </c>
      <c r="G32" s="33">
        <f>E32*F32</f>
        <v>7.0616000000000003</v>
      </c>
      <c r="H32" s="7">
        <v>1.82</v>
      </c>
    </row>
    <row r="33" spans="2:8" ht="22.5" hidden="1" x14ac:dyDescent="0.25">
      <c r="B33" s="5" t="s">
        <v>33</v>
      </c>
      <c r="C33" s="4" t="s">
        <v>32</v>
      </c>
      <c r="D33" s="13" t="s">
        <v>3</v>
      </c>
      <c r="E33" s="1">
        <v>1.05</v>
      </c>
      <c r="F33" s="32">
        <f t="shared" ref="F33:F39" si="0">H33*0.97</f>
        <v>0.24249999999999999</v>
      </c>
      <c r="G33" s="23">
        <f t="shared" ref="G33:G41" si="1">ROUND(E33*F33,2)</f>
        <v>0.25</v>
      </c>
      <c r="H33" s="1">
        <v>0.25</v>
      </c>
    </row>
    <row r="34" spans="2:8" hidden="1" x14ac:dyDescent="0.25">
      <c r="B34" s="5" t="s">
        <v>37</v>
      </c>
      <c r="C34" s="3" t="s">
        <v>34</v>
      </c>
      <c r="D34" s="13" t="s">
        <v>29</v>
      </c>
      <c r="E34" s="1">
        <v>3.0000000000000001E-3</v>
      </c>
      <c r="F34" s="32">
        <f t="shared" si="0"/>
        <v>43.601500000000001</v>
      </c>
      <c r="G34" s="23">
        <f t="shared" si="1"/>
        <v>0.13</v>
      </c>
      <c r="H34" s="1">
        <v>44.95</v>
      </c>
    </row>
    <row r="35" spans="2:8" hidden="1" x14ac:dyDescent="0.25">
      <c r="B35" s="5" t="s">
        <v>36</v>
      </c>
      <c r="C35" s="3" t="s">
        <v>35</v>
      </c>
      <c r="D35" s="13" t="s">
        <v>40</v>
      </c>
      <c r="E35" s="1">
        <v>3.0000000000000001E-3</v>
      </c>
      <c r="F35" s="32">
        <f t="shared" si="0"/>
        <v>32.184599999999996</v>
      </c>
      <c r="G35" s="23">
        <f t="shared" si="1"/>
        <v>0.1</v>
      </c>
      <c r="H35" s="1">
        <v>33.18</v>
      </c>
    </row>
    <row r="36" spans="2:8" hidden="1" x14ac:dyDescent="0.25">
      <c r="B36" s="5" t="s">
        <v>42</v>
      </c>
      <c r="C36" s="4" t="s">
        <v>41</v>
      </c>
      <c r="D36" s="13" t="s">
        <v>29</v>
      </c>
      <c r="E36" s="2">
        <v>3.2</v>
      </c>
      <c r="F36" s="32">
        <f t="shared" si="0"/>
        <v>0.37830000000000003</v>
      </c>
      <c r="G36" s="23">
        <f t="shared" si="1"/>
        <v>1.21</v>
      </c>
      <c r="H36" s="1">
        <v>0.39</v>
      </c>
    </row>
    <row r="37" spans="2:8" hidden="1" x14ac:dyDescent="0.25">
      <c r="B37" s="5" t="s">
        <v>44</v>
      </c>
      <c r="C37" s="4" t="s">
        <v>38</v>
      </c>
      <c r="D37" s="13" t="s">
        <v>30</v>
      </c>
      <c r="E37" s="1">
        <v>5.0000000000000001E-3</v>
      </c>
      <c r="F37" s="32">
        <f t="shared" si="0"/>
        <v>58.199999999999996</v>
      </c>
      <c r="G37" s="23">
        <f t="shared" si="1"/>
        <v>0.28999999999999998</v>
      </c>
      <c r="H37" s="1">
        <v>60</v>
      </c>
    </row>
    <row r="38" spans="2:8" hidden="1" x14ac:dyDescent="0.25">
      <c r="B38" s="29" t="s">
        <v>43</v>
      </c>
      <c r="C38" s="4" t="s">
        <v>39</v>
      </c>
      <c r="D38" s="13" t="s">
        <v>25</v>
      </c>
      <c r="E38" s="2">
        <v>1.84</v>
      </c>
      <c r="F38" s="32">
        <f>H38*0.97</f>
        <v>10.3111</v>
      </c>
      <c r="G38" s="33">
        <f t="shared" si="1"/>
        <v>18.97</v>
      </c>
      <c r="H38" s="1">
        <v>10.63</v>
      </c>
    </row>
    <row r="39" spans="2:8" hidden="1" x14ac:dyDescent="0.25">
      <c r="B39" s="6" t="s">
        <v>22</v>
      </c>
      <c r="C39" s="4" t="s">
        <v>18</v>
      </c>
      <c r="D39" s="13" t="s">
        <v>25</v>
      </c>
      <c r="E39" s="2">
        <v>1.84</v>
      </c>
      <c r="F39" s="32">
        <f t="shared" si="0"/>
        <v>7.6435999999999993</v>
      </c>
      <c r="G39" s="33">
        <f t="shared" si="1"/>
        <v>14.06</v>
      </c>
      <c r="H39" s="1">
        <v>7.88</v>
      </c>
    </row>
    <row r="40" spans="2:8" hidden="1" x14ac:dyDescent="0.25">
      <c r="B40" s="36" t="s">
        <v>48</v>
      </c>
      <c r="C40" s="4" t="s">
        <v>50</v>
      </c>
      <c r="D40" s="13" t="s">
        <v>25</v>
      </c>
      <c r="E40" s="1">
        <v>0.15</v>
      </c>
      <c r="F40" s="24">
        <v>5.0599999999999996</v>
      </c>
      <c r="G40" s="8">
        <f t="shared" si="1"/>
        <v>0.76</v>
      </c>
      <c r="H40" s="1">
        <v>1.83</v>
      </c>
    </row>
    <row r="41" spans="2:8" ht="15.75" hidden="1" thickBot="1" x14ac:dyDescent="0.3">
      <c r="B41" s="35" t="s">
        <v>49</v>
      </c>
      <c r="C41" s="4" t="s">
        <v>51</v>
      </c>
      <c r="D41" s="13" t="s">
        <v>25</v>
      </c>
      <c r="E41" s="1">
        <v>2</v>
      </c>
      <c r="F41" s="24">
        <v>3.41</v>
      </c>
      <c r="G41" s="8">
        <f t="shared" si="1"/>
        <v>6.82</v>
      </c>
      <c r="H41" s="1">
        <v>1.78</v>
      </c>
    </row>
    <row r="42" spans="2:8" hidden="1" x14ac:dyDescent="0.25">
      <c r="B42" s="14" t="s">
        <v>8</v>
      </c>
      <c r="C42" s="22" t="s">
        <v>9</v>
      </c>
      <c r="D42" s="15" t="s">
        <v>10</v>
      </c>
      <c r="E42" s="15" t="s">
        <v>11</v>
      </c>
      <c r="F42" s="18" t="s">
        <v>12</v>
      </c>
      <c r="G42" s="20" t="s">
        <v>13</v>
      </c>
    </row>
    <row r="43" spans="2:8" ht="15.75" hidden="1" thickBot="1" x14ac:dyDescent="0.3">
      <c r="B43" s="16">
        <v>0</v>
      </c>
      <c r="C43" s="17">
        <f>G32+G33+G34+G35+G36+G37</f>
        <v>9.041599999999999</v>
      </c>
      <c r="D43" s="17">
        <f>G38+G39</f>
        <v>33.03</v>
      </c>
      <c r="E43" s="17">
        <f>SUM(G40:G41)</f>
        <v>7.58</v>
      </c>
      <c r="F43" s="19">
        <v>0</v>
      </c>
      <c r="G43" s="34">
        <f>SUM(G32:G41)+0.01</f>
        <v>49.661599999999993</v>
      </c>
    </row>
    <row r="44" spans="2:8" hidden="1" x14ac:dyDescent="0.25"/>
  </sheetData>
  <mergeCells count="6">
    <mergeCell ref="B30:G30"/>
    <mergeCell ref="B3:G3"/>
    <mergeCell ref="B4:G4"/>
    <mergeCell ref="B15:G15"/>
    <mergeCell ref="B16:G16"/>
    <mergeCell ref="B29:G29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4"/>
  <dimension ref="B2:H39"/>
  <sheetViews>
    <sheetView view="pageBreakPreview" zoomScaleNormal="100" zoomScaleSheetLayoutView="100" workbookViewId="0">
      <selection activeCell="C36" sqref="C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79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5" t="s">
        <v>42</v>
      </c>
      <c r="C34" s="4" t="s">
        <v>41</v>
      </c>
      <c r="D34" s="13" t="s">
        <v>29</v>
      </c>
      <c r="E34" s="2">
        <v>2</v>
      </c>
      <c r="F34" s="32">
        <v>0.27</v>
      </c>
      <c r="G34" s="23">
        <f>ROUND(E34*F34,2)</f>
        <v>0.54</v>
      </c>
      <c r="H34" s="1">
        <v>0.39</v>
      </c>
    </row>
    <row r="35" spans="2:8" x14ac:dyDescent="0.25">
      <c r="B35" s="5" t="s">
        <v>44</v>
      </c>
      <c r="C35" s="4" t="s">
        <v>38</v>
      </c>
      <c r="D35" s="13" t="s">
        <v>30</v>
      </c>
      <c r="E35" s="1">
        <v>5.0000000000000001E-3</v>
      </c>
      <c r="F35" s="32">
        <v>40</v>
      </c>
      <c r="G35" s="23">
        <f>ROUND(E35*F35,2)</f>
        <v>0.2</v>
      </c>
      <c r="H35" s="1">
        <v>60</v>
      </c>
    </row>
    <row r="36" spans="2:8" x14ac:dyDescent="0.25">
      <c r="B36" s="36" t="s">
        <v>48</v>
      </c>
      <c r="C36" s="4" t="s">
        <v>50</v>
      </c>
      <c r="D36" s="13" t="s">
        <v>25</v>
      </c>
      <c r="E36" s="1">
        <v>0.15</v>
      </c>
      <c r="F36" s="24">
        <v>5.0599999999999996</v>
      </c>
      <c r="G36" s="8">
        <f>ROUND(E36*F36,2)</f>
        <v>0.76</v>
      </c>
      <c r="H36" s="1">
        <v>1.83</v>
      </c>
    </row>
    <row r="37" spans="2:8" ht="15.75" thickBot="1" x14ac:dyDescent="0.3">
      <c r="B37" s="35" t="s">
        <v>49</v>
      </c>
      <c r="C37" s="4" t="s">
        <v>51</v>
      </c>
      <c r="D37" s="13" t="s">
        <v>25</v>
      </c>
      <c r="E37" s="1">
        <v>0.16</v>
      </c>
      <c r="F37" s="24">
        <v>3.41</v>
      </c>
      <c r="G37" s="8">
        <f>ROUND(E37*F37,2)</f>
        <v>0.55000000000000004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G34+G35</f>
        <v>0.74</v>
      </c>
      <c r="D39" s="17">
        <f>G36+G37</f>
        <v>1.31</v>
      </c>
      <c r="E39" s="37">
        <f>D39*0.7431</f>
        <v>0.97346100000000002</v>
      </c>
      <c r="F39" s="19">
        <v>0</v>
      </c>
      <c r="G39" s="34">
        <f>SUM(G34:G37)+0.01</f>
        <v>2.0599999999999996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5"/>
  <dimension ref="B2:H40"/>
  <sheetViews>
    <sheetView view="pageBreakPreview" topLeftCell="A26" zoomScaleNormal="100" zoomScaleSheetLayoutView="100" workbookViewId="0">
      <selection activeCell="C45" sqref="C45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thickBot="1" x14ac:dyDescent="0.3"/>
    <row r="3" spans="2:7" ht="16.5" thickBot="1" x14ac:dyDescent="0.3">
      <c r="B3" s="41" t="s">
        <v>14</v>
      </c>
      <c r="C3" s="42"/>
      <c r="D3" s="42"/>
      <c r="E3" s="42"/>
      <c r="F3" s="42"/>
      <c r="G3" s="43"/>
    </row>
    <row r="4" spans="2:7" ht="60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80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5" t="s">
        <v>42</v>
      </c>
      <c r="C34" s="4" t="s">
        <v>41</v>
      </c>
      <c r="D34" s="13" t="s">
        <v>29</v>
      </c>
      <c r="E34" s="2">
        <v>2</v>
      </c>
      <c r="F34" s="32">
        <v>0.33600000000000002</v>
      </c>
      <c r="G34" s="23">
        <f>ROUND(E34*F34,2)</f>
        <v>0.67</v>
      </c>
      <c r="H34" s="1">
        <v>0.39</v>
      </c>
    </row>
    <row r="35" spans="2:8" x14ac:dyDescent="0.25">
      <c r="B35" s="5" t="s">
        <v>44</v>
      </c>
      <c r="C35" s="4" t="s">
        <v>38</v>
      </c>
      <c r="D35" s="13" t="s">
        <v>30</v>
      </c>
      <c r="E35" s="1">
        <v>5.0000000000000001E-3</v>
      </c>
      <c r="F35" s="32">
        <v>47</v>
      </c>
      <c r="G35" s="23">
        <f>ROUND(E35*F35,2)</f>
        <v>0.24</v>
      </c>
      <c r="H35" s="1">
        <v>60</v>
      </c>
    </row>
    <row r="36" spans="2:8" x14ac:dyDescent="0.25">
      <c r="B36" s="29" t="s">
        <v>47</v>
      </c>
      <c r="C36" s="4" t="s">
        <v>53</v>
      </c>
      <c r="D36" s="13" t="s">
        <v>25</v>
      </c>
      <c r="E36" s="2">
        <v>1.45</v>
      </c>
      <c r="F36" s="32">
        <v>8.4</v>
      </c>
      <c r="G36" s="33">
        <f>ROUND(E36*F36,2)</f>
        <v>12.18</v>
      </c>
      <c r="H36" s="1">
        <v>10.63</v>
      </c>
    </row>
    <row r="37" spans="2:8" x14ac:dyDescent="0.25">
      <c r="B37" s="36" t="s">
        <v>48</v>
      </c>
      <c r="C37" s="4" t="s">
        <v>50</v>
      </c>
      <c r="D37" s="13" t="s">
        <v>25</v>
      </c>
      <c r="E37" s="1">
        <v>0.15</v>
      </c>
      <c r="F37" s="24">
        <v>5.0599999999999996</v>
      </c>
      <c r="G37" s="8">
        <f>ROUND(E37*F37,2)</f>
        <v>0.76</v>
      </c>
      <c r="H37" s="1">
        <v>1.83</v>
      </c>
    </row>
    <row r="38" spans="2:8" ht="15.75" thickBot="1" x14ac:dyDescent="0.3">
      <c r="B38" s="35" t="s">
        <v>49</v>
      </c>
      <c r="C38" s="4" t="s">
        <v>51</v>
      </c>
      <c r="D38" s="13" t="s">
        <v>25</v>
      </c>
      <c r="E38" s="1">
        <v>1.02</v>
      </c>
      <c r="F38" s="24">
        <v>3.41</v>
      </c>
      <c r="G38" s="8">
        <f>ROUND(E38*F38,2)</f>
        <v>3.48</v>
      </c>
      <c r="H38" s="1">
        <v>1.78</v>
      </c>
    </row>
    <row r="39" spans="2:8" x14ac:dyDescent="0.25">
      <c r="B39" s="14" t="s">
        <v>8</v>
      </c>
      <c r="C39" s="22" t="s">
        <v>9</v>
      </c>
      <c r="D39" s="15" t="s">
        <v>10</v>
      </c>
      <c r="E39" s="15" t="s">
        <v>11</v>
      </c>
      <c r="F39" s="18" t="s">
        <v>12</v>
      </c>
      <c r="G39" s="20" t="s">
        <v>13</v>
      </c>
    </row>
    <row r="40" spans="2:8" ht="15.75" thickBot="1" x14ac:dyDescent="0.3">
      <c r="B40" s="16">
        <v>0</v>
      </c>
      <c r="C40" s="37">
        <f>G34+G35+G36</f>
        <v>13.09</v>
      </c>
      <c r="D40" s="17">
        <f>G37+G38</f>
        <v>4.24</v>
      </c>
      <c r="E40" s="37">
        <f>D40*0.7431</f>
        <v>3.150744</v>
      </c>
      <c r="F40" s="19">
        <v>0</v>
      </c>
      <c r="G40" s="34">
        <f>SUM(G34:G38)+0.01</f>
        <v>17.34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8"/>
  <dimension ref="B2:H38"/>
  <sheetViews>
    <sheetView view="pageBreakPreview" zoomScaleNormal="100" zoomScaleSheetLayoutView="100" workbookViewId="0">
      <selection activeCell="C34" sqref="C34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81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54</v>
      </c>
      <c r="D34" s="25" t="s">
        <v>1</v>
      </c>
      <c r="E34" s="24">
        <v>1</v>
      </c>
      <c r="F34" s="32">
        <v>0.25</v>
      </c>
      <c r="G34" s="33">
        <f>E34*F34</f>
        <v>0.25</v>
      </c>
      <c r="H34" s="7">
        <v>1.82</v>
      </c>
    </row>
    <row r="35" spans="2:8" x14ac:dyDescent="0.25">
      <c r="B35" s="36" t="s">
        <v>48</v>
      </c>
      <c r="C35" s="4" t="s">
        <v>50</v>
      </c>
      <c r="D35" s="13" t="s">
        <v>25</v>
      </c>
      <c r="E35" s="1">
        <v>0.15</v>
      </c>
      <c r="F35" s="24">
        <v>5.0599999999999996</v>
      </c>
      <c r="G35" s="8">
        <f>ROUND(E35*F35,2)</f>
        <v>0.76</v>
      </c>
      <c r="H35" s="1">
        <v>1.83</v>
      </c>
    </row>
    <row r="36" spans="2:8" ht="15.75" thickBot="1" x14ac:dyDescent="0.3">
      <c r="B36" s="35" t="s">
        <v>49</v>
      </c>
      <c r="C36" s="4" t="s">
        <v>51</v>
      </c>
      <c r="D36" s="13" t="s">
        <v>25</v>
      </c>
      <c r="E36" s="1">
        <v>0.1</v>
      </c>
      <c r="F36" s="24">
        <v>3.41</v>
      </c>
      <c r="G36" s="8">
        <f>ROUND(E36*F36,2)</f>
        <v>0.34</v>
      </c>
      <c r="H36" s="1">
        <v>1.78</v>
      </c>
    </row>
    <row r="37" spans="2:8" x14ac:dyDescent="0.25">
      <c r="B37" s="14" t="s">
        <v>8</v>
      </c>
      <c r="C37" s="22" t="s">
        <v>9</v>
      </c>
      <c r="D37" s="15" t="s">
        <v>10</v>
      </c>
      <c r="E37" s="15" t="s">
        <v>11</v>
      </c>
      <c r="F37" s="18" t="s">
        <v>12</v>
      </c>
      <c r="G37" s="20" t="s">
        <v>13</v>
      </c>
    </row>
    <row r="38" spans="2:8" ht="15.75" thickBot="1" x14ac:dyDescent="0.3">
      <c r="B38" s="16">
        <v>0</v>
      </c>
      <c r="C38" s="37">
        <f>G34</f>
        <v>0.25</v>
      </c>
      <c r="D38" s="17">
        <f>G35+G36</f>
        <v>1.1000000000000001</v>
      </c>
      <c r="E38" s="37">
        <f>D38*0.7431</f>
        <v>0.81741000000000008</v>
      </c>
      <c r="F38" s="19">
        <v>0</v>
      </c>
      <c r="G38" s="34">
        <f>SUM(G34:G36)+0.01</f>
        <v>1.36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view="pageBreakPreview" topLeftCell="A26" zoomScaleNormal="100" zoomScaleSheetLayoutView="100" workbookViewId="0">
      <selection activeCell="E36" sqref="E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thickBot="1" x14ac:dyDescent="0.3"/>
    <row r="3" spans="2:7" ht="16.5" thickBot="1" x14ac:dyDescent="0.3">
      <c r="B3" s="41" t="s">
        <v>14</v>
      </c>
      <c r="C3" s="42"/>
      <c r="D3" s="42"/>
      <c r="E3" s="42"/>
      <c r="F3" s="42"/>
      <c r="G3" s="43"/>
    </row>
    <row r="4" spans="2:7" ht="60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151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5" t="s">
        <v>42</v>
      </c>
      <c r="C34" s="4" t="s">
        <v>152</v>
      </c>
      <c r="D34" s="13" t="s">
        <v>1</v>
      </c>
      <c r="E34" s="2">
        <v>1</v>
      </c>
      <c r="F34" s="32">
        <v>23.35</v>
      </c>
      <c r="G34" s="23">
        <f>ROUND(E34*F34,2)</f>
        <v>23.35</v>
      </c>
      <c r="H34" s="1">
        <v>0.39</v>
      </c>
    </row>
    <row r="35" spans="2:8" x14ac:dyDescent="0.25">
      <c r="B35" s="5" t="s">
        <v>44</v>
      </c>
      <c r="C35" s="4" t="s">
        <v>132</v>
      </c>
      <c r="D35" s="13" t="s">
        <v>1</v>
      </c>
      <c r="E35" s="1">
        <v>1</v>
      </c>
      <c r="F35" s="32">
        <v>2.2999999999999998</v>
      </c>
      <c r="G35" s="23">
        <f>ROUND(E35*F35,2)</f>
        <v>2.2999999999999998</v>
      </c>
      <c r="H35" s="1">
        <v>60</v>
      </c>
    </row>
    <row r="36" spans="2:8" x14ac:dyDescent="0.25">
      <c r="B36" s="29" t="s">
        <v>47</v>
      </c>
      <c r="C36" s="4" t="s">
        <v>153</v>
      </c>
      <c r="D36" s="13" t="s">
        <v>1</v>
      </c>
      <c r="E36" s="2">
        <v>1</v>
      </c>
      <c r="F36" s="32">
        <v>0.7</v>
      </c>
      <c r="G36" s="33">
        <f>ROUND(E36*F36,2)</f>
        <v>0.7</v>
      </c>
      <c r="H36" s="1">
        <v>10.63</v>
      </c>
    </row>
    <row r="37" spans="2:8" x14ac:dyDescent="0.25">
      <c r="B37" s="36" t="s">
        <v>48</v>
      </c>
      <c r="C37" s="4" t="s">
        <v>50</v>
      </c>
      <c r="D37" s="13" t="s">
        <v>25</v>
      </c>
      <c r="E37" s="1">
        <v>0.15</v>
      </c>
      <c r="F37" s="24">
        <v>5.0599999999999996</v>
      </c>
      <c r="G37" s="8">
        <f>ROUND(E37*F37,2)</f>
        <v>0.76</v>
      </c>
      <c r="H37" s="1">
        <v>1.83</v>
      </c>
    </row>
    <row r="38" spans="2:8" ht="15.75" thickBot="1" x14ac:dyDescent="0.3">
      <c r="B38" s="35" t="s">
        <v>49</v>
      </c>
      <c r="C38" s="4" t="s">
        <v>51</v>
      </c>
      <c r="D38" s="13" t="s">
        <v>25</v>
      </c>
      <c r="E38" s="1">
        <v>1.02</v>
      </c>
      <c r="F38" s="24">
        <v>3.41</v>
      </c>
      <c r="G38" s="8">
        <f>ROUND(E38*F38,2)</f>
        <v>3.48</v>
      </c>
      <c r="H38" s="1">
        <v>1.78</v>
      </c>
    </row>
    <row r="39" spans="2:8" x14ac:dyDescent="0.25">
      <c r="B39" s="14" t="s">
        <v>8</v>
      </c>
      <c r="C39" s="22" t="s">
        <v>9</v>
      </c>
      <c r="D39" s="15" t="s">
        <v>10</v>
      </c>
      <c r="E39" s="15" t="s">
        <v>11</v>
      </c>
      <c r="F39" s="18" t="s">
        <v>12</v>
      </c>
      <c r="G39" s="20" t="s">
        <v>13</v>
      </c>
    </row>
    <row r="40" spans="2:8" ht="15.75" thickBot="1" x14ac:dyDescent="0.3">
      <c r="B40" s="16">
        <v>0</v>
      </c>
      <c r="C40" s="37">
        <f>G34+G35+G36</f>
        <v>26.35</v>
      </c>
      <c r="D40" s="17">
        <f>G37+G38</f>
        <v>4.24</v>
      </c>
      <c r="E40" s="37">
        <f>D40*0.7431</f>
        <v>3.150744</v>
      </c>
      <c r="F40" s="19">
        <v>0</v>
      </c>
      <c r="G40" s="34">
        <f>SUM(G34:G38)+0.01</f>
        <v>30.600000000000005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B2:H40"/>
  <sheetViews>
    <sheetView view="pageBreakPreview" topLeftCell="A27" zoomScaleNormal="100" zoomScaleSheetLayoutView="100" workbookViewId="0">
      <selection activeCell="C36" sqref="C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83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56</v>
      </c>
      <c r="D34" s="25" t="s">
        <v>1</v>
      </c>
      <c r="E34" s="24">
        <v>1</v>
      </c>
      <c r="F34" s="32">
        <v>2.1800000000000002</v>
      </c>
      <c r="G34" s="33">
        <f>E34*F34</f>
        <v>2.1800000000000002</v>
      </c>
      <c r="H34" s="7">
        <v>1.82</v>
      </c>
    </row>
    <row r="35" spans="2:8" x14ac:dyDescent="0.25">
      <c r="B35" s="5" t="s">
        <v>52</v>
      </c>
      <c r="C35" s="4" t="s">
        <v>57</v>
      </c>
      <c r="D35" s="13" t="s">
        <v>3</v>
      </c>
      <c r="E35" s="1">
        <v>1.05</v>
      </c>
      <c r="F35" s="32">
        <v>0.26</v>
      </c>
      <c r="G35" s="23">
        <f>ROUND(E35*F35,2)</f>
        <v>0.27</v>
      </c>
      <c r="H35" s="1">
        <v>0.25</v>
      </c>
    </row>
    <row r="36" spans="2:8" x14ac:dyDescent="0.25">
      <c r="B36" s="6" t="s">
        <v>58</v>
      </c>
      <c r="C36" s="4" t="s">
        <v>55</v>
      </c>
      <c r="D36" s="13" t="s">
        <v>25</v>
      </c>
      <c r="E36" s="2">
        <v>0.4</v>
      </c>
      <c r="F36" s="32">
        <f>H36*0.97</f>
        <v>7.6435999999999993</v>
      </c>
      <c r="G36" s="33">
        <f>ROUND(E36*F36,2)</f>
        <v>3.06</v>
      </c>
      <c r="H36" s="1">
        <v>7.88</v>
      </c>
    </row>
    <row r="37" spans="2:8" x14ac:dyDescent="0.25">
      <c r="B37" s="36" t="s">
        <v>48</v>
      </c>
      <c r="C37" s="4" t="s">
        <v>50</v>
      </c>
      <c r="D37" s="13" t="s">
        <v>25</v>
      </c>
      <c r="E37" s="1">
        <v>0.15</v>
      </c>
      <c r="F37" s="24">
        <v>5.0599999999999996</v>
      </c>
      <c r="G37" s="8">
        <f>ROUND(E37*F37,2)</f>
        <v>0.76</v>
      </c>
      <c r="H37" s="1">
        <v>1.83</v>
      </c>
    </row>
    <row r="38" spans="2:8" ht="15.75" thickBot="1" x14ac:dyDescent="0.3">
      <c r="B38" s="35" t="s">
        <v>49</v>
      </c>
      <c r="C38" s="4" t="s">
        <v>51</v>
      </c>
      <c r="D38" s="13" t="s">
        <v>25</v>
      </c>
      <c r="E38" s="1">
        <v>0.5</v>
      </c>
      <c r="F38" s="24">
        <v>3.41</v>
      </c>
      <c r="G38" s="8">
        <f>ROUND(E38*F38,2)</f>
        <v>1.71</v>
      </c>
      <c r="H38" s="1">
        <v>1.78</v>
      </c>
    </row>
    <row r="39" spans="2:8" x14ac:dyDescent="0.25">
      <c r="B39" s="14" t="s">
        <v>8</v>
      </c>
      <c r="C39" s="22" t="s">
        <v>9</v>
      </c>
      <c r="D39" s="15" t="s">
        <v>10</v>
      </c>
      <c r="E39" s="15" t="s">
        <v>11</v>
      </c>
      <c r="F39" s="18" t="s">
        <v>12</v>
      </c>
      <c r="G39" s="20" t="s">
        <v>13</v>
      </c>
    </row>
    <row r="40" spans="2:8" ht="15.75" thickBot="1" x14ac:dyDescent="0.3">
      <c r="B40" s="16">
        <v>0</v>
      </c>
      <c r="C40" s="37">
        <f>G34+G35</f>
        <v>2.4500000000000002</v>
      </c>
      <c r="D40" s="37">
        <f>G36+G37+G38</f>
        <v>5.53</v>
      </c>
      <c r="E40" s="37">
        <f>D40*0.7431</f>
        <v>4.109343</v>
      </c>
      <c r="F40" s="19">
        <v>0</v>
      </c>
      <c r="G40" s="34">
        <f>SUM(G34:G38)+0.01</f>
        <v>7.9899999999999993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1"/>
  <dimension ref="B2:H41"/>
  <sheetViews>
    <sheetView view="pageBreakPreview" topLeftCell="A28" zoomScaleNormal="100" zoomScaleSheetLayoutView="100" workbookViewId="0">
      <selection activeCell="C36" sqref="C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100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59</v>
      </c>
      <c r="D34" s="25" t="s">
        <v>15</v>
      </c>
      <c r="E34" s="24">
        <v>1</v>
      </c>
      <c r="F34" s="32">
        <v>8.89</v>
      </c>
      <c r="G34" s="33">
        <f>E34*F34</f>
        <v>8.89</v>
      </c>
      <c r="H34" s="7">
        <v>1.82</v>
      </c>
    </row>
    <row r="35" spans="2:8" x14ac:dyDescent="0.25">
      <c r="B35" s="5" t="s">
        <v>52</v>
      </c>
      <c r="C35" s="4" t="s">
        <v>60</v>
      </c>
      <c r="D35" s="13" t="s">
        <v>3</v>
      </c>
      <c r="E35" s="1">
        <v>1.05</v>
      </c>
      <c r="F35" s="32">
        <f>H35*0.97</f>
        <v>0.24249999999999999</v>
      </c>
      <c r="G35" s="23">
        <f>ROUND(E35*F35,2)</f>
        <v>0.25</v>
      </c>
      <c r="H35" s="1">
        <v>0.25</v>
      </c>
    </row>
    <row r="36" spans="2:8" x14ac:dyDescent="0.25">
      <c r="B36" s="5" t="s">
        <v>52</v>
      </c>
      <c r="C36" s="3" t="s">
        <v>61</v>
      </c>
      <c r="D36" s="13" t="s">
        <v>29</v>
      </c>
      <c r="E36" s="1">
        <v>3.0000000000000001E-3</v>
      </c>
      <c r="F36" s="32">
        <f>H36*0.97</f>
        <v>43.601500000000001</v>
      </c>
      <c r="G36" s="23">
        <f>ROUND(E36*F36,2)</f>
        <v>0.13</v>
      </c>
      <c r="H36" s="1">
        <v>44.95</v>
      </c>
    </row>
    <row r="37" spans="2:8" x14ac:dyDescent="0.25">
      <c r="B37" s="6" t="s">
        <v>52</v>
      </c>
      <c r="C37" s="4" t="s">
        <v>55</v>
      </c>
      <c r="D37" s="13" t="s">
        <v>25</v>
      </c>
      <c r="E37" s="2">
        <v>1.3</v>
      </c>
      <c r="F37" s="32">
        <f>H37*0.97</f>
        <v>7.6435999999999993</v>
      </c>
      <c r="G37" s="33">
        <f>ROUND(E37*F37,2)</f>
        <v>9.94</v>
      </c>
      <c r="H37" s="1">
        <v>7.88</v>
      </c>
    </row>
    <row r="38" spans="2:8" x14ac:dyDescent="0.25">
      <c r="B38" s="36" t="s">
        <v>48</v>
      </c>
      <c r="C38" s="4" t="s">
        <v>50</v>
      </c>
      <c r="D38" s="13" t="s">
        <v>25</v>
      </c>
      <c r="E38" s="1">
        <v>0.15</v>
      </c>
      <c r="F38" s="24">
        <v>5.0599999999999996</v>
      </c>
      <c r="G38" s="8">
        <f>ROUND(E38*F38,2)</f>
        <v>0.76</v>
      </c>
      <c r="H38" s="1">
        <v>1.83</v>
      </c>
    </row>
    <row r="39" spans="2:8" ht="15.75" thickBot="1" x14ac:dyDescent="0.3">
      <c r="B39" s="35" t="s">
        <v>49</v>
      </c>
      <c r="C39" s="4" t="s">
        <v>51</v>
      </c>
      <c r="D39" s="13" t="s">
        <v>25</v>
      </c>
      <c r="E39" s="1">
        <v>2</v>
      </c>
      <c r="F39" s="24">
        <v>3.41</v>
      </c>
      <c r="G39" s="8">
        <f>ROUND(E39*F39,2)</f>
        <v>6.82</v>
      </c>
      <c r="H39" s="1">
        <v>1.78</v>
      </c>
    </row>
    <row r="40" spans="2:8" x14ac:dyDescent="0.25">
      <c r="B40" s="14" t="s">
        <v>8</v>
      </c>
      <c r="C40" s="22" t="s">
        <v>9</v>
      </c>
      <c r="D40" s="15" t="s">
        <v>10</v>
      </c>
      <c r="E40" s="15" t="s">
        <v>11</v>
      </c>
      <c r="F40" s="18" t="s">
        <v>12</v>
      </c>
      <c r="G40" s="20" t="s">
        <v>13</v>
      </c>
    </row>
    <row r="41" spans="2:8" ht="15.75" thickBot="1" x14ac:dyDescent="0.3">
      <c r="B41" s="16">
        <v>0</v>
      </c>
      <c r="C41" s="37">
        <f>G34+G35+G36</f>
        <v>9.2700000000000014</v>
      </c>
      <c r="D41" s="37">
        <f>G37+G38+G39</f>
        <v>17.52</v>
      </c>
      <c r="E41" s="37">
        <f>D41*0.7431</f>
        <v>13.019112</v>
      </c>
      <c r="F41" s="19">
        <v>0</v>
      </c>
      <c r="G41" s="34">
        <f>SUM(G34:G39)+0.01</f>
        <v>26.800000000000004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3"/>
  <dimension ref="B2:H38"/>
  <sheetViews>
    <sheetView view="pageBreakPreview" zoomScaleNormal="100" zoomScaleSheetLayoutView="100" workbookViewId="0">
      <selection activeCell="F35" sqref="F35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28" spans="2:7" hidden="1" x14ac:dyDescent="0.25"/>
    <row r="29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84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62</v>
      </c>
      <c r="D34" s="25" t="s">
        <v>1</v>
      </c>
      <c r="E34" s="24">
        <v>1</v>
      </c>
      <c r="F34" s="32">
        <v>64.260000000000005</v>
      </c>
      <c r="G34" s="33">
        <f>E34*F34</f>
        <v>64.260000000000005</v>
      </c>
      <c r="H34" s="7">
        <v>1.82</v>
      </c>
    </row>
    <row r="35" spans="2:8" x14ac:dyDescent="0.25">
      <c r="B35" s="36" t="s">
        <v>48</v>
      </c>
      <c r="C35" s="4" t="s">
        <v>50</v>
      </c>
      <c r="D35" s="13" t="s">
        <v>25</v>
      </c>
      <c r="E35" s="1">
        <v>2.8</v>
      </c>
      <c r="F35" s="24">
        <v>5.0599999999999996</v>
      </c>
      <c r="G35" s="8">
        <f>ROUND(E35*F35,2)</f>
        <v>14.17</v>
      </c>
      <c r="H35" s="1">
        <v>1.83</v>
      </c>
    </row>
    <row r="36" spans="2:8" ht="15.75" thickBot="1" x14ac:dyDescent="0.3">
      <c r="B36" s="35" t="s">
        <v>49</v>
      </c>
      <c r="C36" s="4" t="s">
        <v>51</v>
      </c>
      <c r="D36" s="13" t="s">
        <v>25</v>
      </c>
      <c r="E36" s="1">
        <v>3</v>
      </c>
      <c r="F36" s="24">
        <v>3.41</v>
      </c>
      <c r="G36" s="8">
        <f>ROUND(E36*F36,2)</f>
        <v>10.23</v>
      </c>
      <c r="H36" s="1">
        <v>1.78</v>
      </c>
    </row>
    <row r="37" spans="2:8" x14ac:dyDescent="0.25">
      <c r="B37" s="14" t="s">
        <v>8</v>
      </c>
      <c r="C37" s="22" t="s">
        <v>9</v>
      </c>
      <c r="D37" s="15" t="s">
        <v>10</v>
      </c>
      <c r="E37" s="15" t="s">
        <v>11</v>
      </c>
      <c r="F37" s="18" t="s">
        <v>12</v>
      </c>
      <c r="G37" s="20" t="s">
        <v>13</v>
      </c>
    </row>
    <row r="38" spans="2:8" ht="15.75" thickBot="1" x14ac:dyDescent="0.3">
      <c r="B38" s="16">
        <v>0</v>
      </c>
      <c r="C38" s="37">
        <f>G34</f>
        <v>64.260000000000005</v>
      </c>
      <c r="D38" s="17">
        <f>G35+G36</f>
        <v>24.4</v>
      </c>
      <c r="E38" s="37">
        <f>D38*0.7431</f>
        <v>18.131639999999997</v>
      </c>
      <c r="F38" s="19">
        <v>0</v>
      </c>
      <c r="G38" s="34">
        <f>SUM(G34:G36)+0.01</f>
        <v>88.670000000000016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5"/>
  <dimension ref="B2:H39"/>
  <sheetViews>
    <sheetView view="pageBreakPreview" zoomScaleNormal="100" zoomScaleSheetLayoutView="100" workbookViewId="0">
      <selection activeCell="F35" sqref="F35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85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64</v>
      </c>
      <c r="D34" s="25" t="s">
        <v>3</v>
      </c>
      <c r="E34" s="24">
        <v>1</v>
      </c>
      <c r="F34" s="32">
        <v>4.34</v>
      </c>
      <c r="G34" s="33">
        <f>E34*F34</f>
        <v>4.34</v>
      </c>
      <c r="H34" s="7">
        <v>1.82</v>
      </c>
    </row>
    <row r="35" spans="2:8" x14ac:dyDescent="0.25">
      <c r="B35" s="6" t="s">
        <v>52</v>
      </c>
      <c r="C35" s="4" t="s">
        <v>63</v>
      </c>
      <c r="D35" s="13" t="s">
        <v>25</v>
      </c>
      <c r="E35" s="2">
        <v>0.4</v>
      </c>
      <c r="F35" s="32">
        <f>H35*0.97</f>
        <v>7.6435999999999993</v>
      </c>
      <c r="G35" s="33">
        <f>ROUND(E35*F35,2)</f>
        <v>3.06</v>
      </c>
      <c r="H35" s="1">
        <v>7.88</v>
      </c>
    </row>
    <row r="36" spans="2:8" x14ac:dyDescent="0.25">
      <c r="B36" s="36" t="s">
        <v>48</v>
      </c>
      <c r="C36" s="4" t="s">
        <v>50</v>
      </c>
      <c r="D36" s="13" t="s">
        <v>25</v>
      </c>
      <c r="E36" s="1">
        <v>0.15</v>
      </c>
      <c r="F36" s="24">
        <v>5.0599999999999996</v>
      </c>
      <c r="G36" s="8">
        <f>ROUND(E36*F36,2)</f>
        <v>0.76</v>
      </c>
      <c r="H36" s="1">
        <v>1.83</v>
      </c>
    </row>
    <row r="37" spans="2:8" ht="15.75" thickBot="1" x14ac:dyDescent="0.3">
      <c r="B37" s="35" t="s">
        <v>49</v>
      </c>
      <c r="C37" s="4" t="s">
        <v>51</v>
      </c>
      <c r="D37" s="13" t="s">
        <v>25</v>
      </c>
      <c r="E37" s="1">
        <v>0.17430000000000001</v>
      </c>
      <c r="F37" s="24">
        <v>3.41</v>
      </c>
      <c r="G37" s="8">
        <f>ROUND(E37*F37,2)</f>
        <v>0.59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4.34</v>
      </c>
      <c r="D39" s="37">
        <f>G35+G36+G37</f>
        <v>4.41</v>
      </c>
      <c r="E39" s="37">
        <f>D39*0.7431</f>
        <v>3.2770709999999998</v>
      </c>
      <c r="F39" s="19">
        <v>0</v>
      </c>
      <c r="G39" s="34">
        <f>SUM(G34:G37)+0.01</f>
        <v>8.76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8"/>
  <dimension ref="B2:H39"/>
  <sheetViews>
    <sheetView view="pageBreakPreview" zoomScaleNormal="100" zoomScaleSheetLayoutView="100" workbookViewId="0">
      <selection activeCell="D36" sqref="D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105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52</v>
      </c>
      <c r="C34" s="10" t="s">
        <v>65</v>
      </c>
      <c r="D34" s="25" t="s">
        <v>15</v>
      </c>
      <c r="E34" s="24">
        <v>1</v>
      </c>
      <c r="F34" s="32">
        <v>0.31</v>
      </c>
      <c r="G34" s="33">
        <f>E34*F34</f>
        <v>0.31</v>
      </c>
      <c r="H34" s="7">
        <v>1.82</v>
      </c>
    </row>
    <row r="35" spans="2:8" x14ac:dyDescent="0.25">
      <c r="B35" s="6" t="s">
        <v>47</v>
      </c>
      <c r="C35" s="4" t="s">
        <v>63</v>
      </c>
      <c r="D35" s="13" t="s">
        <v>25</v>
      </c>
      <c r="E35" s="2">
        <v>0.01</v>
      </c>
      <c r="F35" s="32">
        <f>H35*0.97</f>
        <v>7.6435999999999993</v>
      </c>
      <c r="G35" s="33">
        <f>ROUND(E35*F35,2)</f>
        <v>0.08</v>
      </c>
      <c r="H35" s="1">
        <v>7.88</v>
      </c>
    </row>
    <row r="36" spans="2:8" x14ac:dyDescent="0.25">
      <c r="B36" s="36" t="s">
        <v>48</v>
      </c>
      <c r="C36" s="4" t="s">
        <v>50</v>
      </c>
      <c r="D36" s="13" t="s">
        <v>25</v>
      </c>
      <c r="E36" s="1">
        <v>0.01</v>
      </c>
      <c r="F36" s="24">
        <v>5.0599999999999996</v>
      </c>
      <c r="G36" s="8">
        <f>ROUND(E36*F36,2)</f>
        <v>0.05</v>
      </c>
      <c r="H36" s="1">
        <v>1.83</v>
      </c>
    </row>
    <row r="37" spans="2:8" ht="15.75" thickBot="1" x14ac:dyDescent="0.3">
      <c r="B37" s="35" t="s">
        <v>49</v>
      </c>
      <c r="C37" s="4" t="s">
        <v>51</v>
      </c>
      <c r="D37" s="13" t="s">
        <v>25</v>
      </c>
      <c r="E37" s="1">
        <v>0.01</v>
      </c>
      <c r="F37" s="24">
        <v>3.41</v>
      </c>
      <c r="G37" s="8">
        <f>ROUND(E37*F37,2)</f>
        <v>0.03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0.31</v>
      </c>
      <c r="D39" s="37">
        <f>G35+G36+G37</f>
        <v>0.16</v>
      </c>
      <c r="E39" s="37">
        <f>D39*0.7431</f>
        <v>0.118896</v>
      </c>
      <c r="F39" s="19">
        <v>0</v>
      </c>
      <c r="G39" s="34">
        <f>SUM(G34:G37)+0.01</f>
        <v>0.48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9"/>
  <dimension ref="B2:H39"/>
  <sheetViews>
    <sheetView view="pageBreakPreview" zoomScaleNormal="100" zoomScaleSheetLayoutView="100" workbookViewId="0">
      <selection activeCell="C36" sqref="C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106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52</v>
      </c>
      <c r="C34" s="10" t="s">
        <v>66</v>
      </c>
      <c r="D34" s="25" t="s">
        <v>15</v>
      </c>
      <c r="E34" s="24">
        <v>1</v>
      </c>
      <c r="F34" s="32">
        <v>0.97499999999999998</v>
      </c>
      <c r="G34" s="33">
        <f>E34*F34</f>
        <v>0.97499999999999998</v>
      </c>
      <c r="H34" s="7">
        <v>1.82</v>
      </c>
    </row>
    <row r="35" spans="2:8" x14ac:dyDescent="0.25">
      <c r="B35" s="6" t="s">
        <v>47</v>
      </c>
      <c r="C35" s="4" t="s">
        <v>63</v>
      </c>
      <c r="D35" s="13" t="s">
        <v>25</v>
      </c>
      <c r="E35" s="2">
        <v>0.1</v>
      </c>
      <c r="F35" s="32">
        <f>H35*0.97</f>
        <v>7.6435999999999993</v>
      </c>
      <c r="G35" s="33">
        <f>ROUND(E35*F35,2)</f>
        <v>0.76</v>
      </c>
      <c r="H35" s="1">
        <v>7.88</v>
      </c>
    </row>
    <row r="36" spans="2:8" x14ac:dyDescent="0.25">
      <c r="B36" s="36" t="s">
        <v>48</v>
      </c>
      <c r="C36" s="4" t="s">
        <v>50</v>
      </c>
      <c r="D36" s="13" t="s">
        <v>25</v>
      </c>
      <c r="E36" s="1">
        <v>0.1</v>
      </c>
      <c r="F36" s="24">
        <v>5.0599999999999996</v>
      </c>
      <c r="G36" s="8">
        <f>ROUND(E36*F36,2)</f>
        <v>0.51</v>
      </c>
      <c r="H36" s="1">
        <v>1.83</v>
      </c>
    </row>
    <row r="37" spans="2:8" ht="15.75" thickBot="1" x14ac:dyDescent="0.3">
      <c r="B37" s="35" t="s">
        <v>49</v>
      </c>
      <c r="C37" s="4" t="s">
        <v>51</v>
      </c>
      <c r="D37" s="13" t="s">
        <v>25</v>
      </c>
      <c r="E37" s="1">
        <v>0.1</v>
      </c>
      <c r="F37" s="24">
        <v>3.41</v>
      </c>
      <c r="G37" s="8">
        <f>ROUND(E37*F37,2)</f>
        <v>0.34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0.97499999999999998</v>
      </c>
      <c r="D39" s="37">
        <f>G35+G36+G37</f>
        <v>1.61</v>
      </c>
      <c r="E39" s="37">
        <f>D39*0.7431</f>
        <v>1.196391</v>
      </c>
      <c r="F39" s="19">
        <v>0</v>
      </c>
      <c r="G39" s="34">
        <f>SUM(G34:G37)+0.01</f>
        <v>2.5949999999999998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0"/>
  <dimension ref="B2:H39"/>
  <sheetViews>
    <sheetView view="pageBreakPreview" zoomScaleNormal="100" zoomScaleSheetLayoutView="100" workbookViewId="0">
      <selection activeCell="C35" sqref="C35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86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67</v>
      </c>
      <c r="D34" s="25" t="s">
        <v>3</v>
      </c>
      <c r="E34" s="24">
        <v>1</v>
      </c>
      <c r="F34" s="32">
        <v>0.65</v>
      </c>
      <c r="G34" s="33">
        <f>E34*F34</f>
        <v>0.65</v>
      </c>
      <c r="H34" s="7">
        <v>1.82</v>
      </c>
    </row>
    <row r="35" spans="2:8" x14ac:dyDescent="0.25">
      <c r="B35" s="6" t="s">
        <v>52</v>
      </c>
      <c r="C35" s="4" t="s">
        <v>63</v>
      </c>
      <c r="D35" s="13" t="s">
        <v>25</v>
      </c>
      <c r="E35" s="2">
        <v>0.01</v>
      </c>
      <c r="F35" s="32">
        <f>H35*0.97</f>
        <v>7.6435999999999993</v>
      </c>
      <c r="G35" s="33">
        <f>ROUND(E35*F35,2)</f>
        <v>0.08</v>
      </c>
      <c r="H35" s="1">
        <v>7.88</v>
      </c>
    </row>
    <row r="36" spans="2:8" x14ac:dyDescent="0.25">
      <c r="B36" s="36" t="s">
        <v>48</v>
      </c>
      <c r="C36" s="4" t="s">
        <v>50</v>
      </c>
      <c r="D36" s="13" t="s">
        <v>25</v>
      </c>
      <c r="E36" s="1">
        <v>0.01</v>
      </c>
      <c r="F36" s="24">
        <v>5.0599999999999996</v>
      </c>
      <c r="G36" s="8">
        <f>ROUND(E36*F36,2)</f>
        <v>0.05</v>
      </c>
      <c r="H36" s="1">
        <v>1.83</v>
      </c>
    </row>
    <row r="37" spans="2:8" ht="15.75" thickBot="1" x14ac:dyDescent="0.3">
      <c r="B37" s="35" t="s">
        <v>49</v>
      </c>
      <c r="C37" s="4" t="s">
        <v>51</v>
      </c>
      <c r="D37" s="13" t="s">
        <v>25</v>
      </c>
      <c r="E37" s="1">
        <v>0.01</v>
      </c>
      <c r="F37" s="24">
        <v>3.41</v>
      </c>
      <c r="G37" s="8">
        <f>ROUND(E37*F37,2)</f>
        <v>0.03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0.65</v>
      </c>
      <c r="D39" s="37">
        <f>G35+G36+G37</f>
        <v>0.16</v>
      </c>
      <c r="E39" s="37">
        <f>D39*0.7431</f>
        <v>0.118896</v>
      </c>
      <c r="F39" s="19">
        <v>0</v>
      </c>
      <c r="G39" s="34">
        <f>SUM(G34:G37)+0.01</f>
        <v>0.82000000000000006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1"/>
  <dimension ref="B2:H39"/>
  <sheetViews>
    <sheetView view="pageBreakPreview" zoomScaleNormal="100" zoomScaleSheetLayoutView="100" workbookViewId="0">
      <selection activeCell="C37" sqref="C37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28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87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68</v>
      </c>
      <c r="D34" s="25" t="s">
        <v>15</v>
      </c>
      <c r="E34" s="24">
        <v>1</v>
      </c>
      <c r="F34" s="32">
        <v>20.67</v>
      </c>
      <c r="G34" s="33">
        <f>E34*F34</f>
        <v>20.67</v>
      </c>
      <c r="H34" s="7">
        <v>1.82</v>
      </c>
    </row>
    <row r="35" spans="2:8" x14ac:dyDescent="0.25">
      <c r="B35" s="6" t="s">
        <v>58</v>
      </c>
      <c r="C35" s="4" t="s">
        <v>63</v>
      </c>
      <c r="D35" s="13" t="s">
        <v>25</v>
      </c>
      <c r="E35" s="2">
        <v>1</v>
      </c>
      <c r="F35" s="32">
        <f>H35*0.97</f>
        <v>7.6435999999999993</v>
      </c>
      <c r="G35" s="33">
        <f>ROUND(E35*F35,2)</f>
        <v>7.64</v>
      </c>
      <c r="H35" s="1">
        <v>7.88</v>
      </c>
    </row>
    <row r="36" spans="2:8" x14ac:dyDescent="0.25">
      <c r="B36" s="36" t="s">
        <v>48</v>
      </c>
      <c r="C36" s="4" t="s">
        <v>50</v>
      </c>
      <c r="D36" s="13" t="s">
        <v>25</v>
      </c>
      <c r="E36" s="1">
        <v>0.15</v>
      </c>
      <c r="F36" s="24">
        <v>5.0599999999999996</v>
      </c>
      <c r="G36" s="8">
        <f>ROUND(E36*F36,2)</f>
        <v>0.76</v>
      </c>
      <c r="H36" s="1">
        <v>1.83</v>
      </c>
    </row>
    <row r="37" spans="2:8" ht="15.75" thickBot="1" x14ac:dyDescent="0.3">
      <c r="B37" s="35" t="s">
        <v>49</v>
      </c>
      <c r="C37" s="4" t="s">
        <v>51</v>
      </c>
      <c r="D37" s="13" t="s">
        <v>25</v>
      </c>
      <c r="E37" s="1">
        <v>1</v>
      </c>
      <c r="F37" s="24">
        <v>3.41</v>
      </c>
      <c r="G37" s="8">
        <f>ROUND(E37*F37,2)</f>
        <v>3.41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20.67</v>
      </c>
      <c r="D39" s="37">
        <f>G35+G36+G37</f>
        <v>11.81</v>
      </c>
      <c r="E39" s="37">
        <f>D39*0.7431</f>
        <v>8.7760110000000005</v>
      </c>
      <c r="F39" s="19">
        <v>0</v>
      </c>
      <c r="G39" s="34">
        <f>SUM(G34:G37)+0.01</f>
        <v>32.49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3"/>
  <dimension ref="B2:H39"/>
  <sheetViews>
    <sheetView view="pageBreakPreview" zoomScaleNormal="100" zoomScaleSheetLayoutView="100" workbookViewId="0">
      <selection activeCell="C36" sqref="C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27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88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69</v>
      </c>
      <c r="D34" s="25" t="s">
        <v>15</v>
      </c>
      <c r="E34" s="24">
        <v>1</v>
      </c>
      <c r="F34" s="32">
        <v>11.02</v>
      </c>
      <c r="G34" s="33">
        <f>E34*F34</f>
        <v>11.02</v>
      </c>
      <c r="H34" s="1">
        <v>10.63</v>
      </c>
    </row>
    <row r="35" spans="2:8" x14ac:dyDescent="0.25">
      <c r="B35" s="6" t="s">
        <v>52</v>
      </c>
      <c r="C35" s="4" t="s">
        <v>63</v>
      </c>
      <c r="D35" s="13" t="s">
        <v>25</v>
      </c>
      <c r="E35" s="2">
        <v>0.3</v>
      </c>
      <c r="F35" s="32">
        <f>H35*0.97</f>
        <v>7.6435999999999993</v>
      </c>
      <c r="G35" s="33">
        <f>ROUND(E35*F35,2)</f>
        <v>2.29</v>
      </c>
      <c r="H35" s="1">
        <v>7.88</v>
      </c>
    </row>
    <row r="36" spans="2:8" x14ac:dyDescent="0.25">
      <c r="B36" s="36" t="s">
        <v>48</v>
      </c>
      <c r="C36" s="4" t="s">
        <v>50</v>
      </c>
      <c r="D36" s="13" t="s">
        <v>25</v>
      </c>
      <c r="E36" s="1">
        <v>0.15</v>
      </c>
      <c r="F36" s="24">
        <v>5.0599999999999996</v>
      </c>
      <c r="G36" s="8">
        <f>ROUND(E36*F36,2)</f>
        <v>0.76</v>
      </c>
      <c r="H36" s="1">
        <v>1.83</v>
      </c>
    </row>
    <row r="37" spans="2:8" ht="15.75" thickBot="1" x14ac:dyDescent="0.3">
      <c r="B37" s="35" t="s">
        <v>49</v>
      </c>
      <c r="C37" s="4" t="s">
        <v>51</v>
      </c>
      <c r="D37" s="13" t="s">
        <v>25</v>
      </c>
      <c r="E37" s="1">
        <v>0.3</v>
      </c>
      <c r="F37" s="24">
        <v>3.41</v>
      </c>
      <c r="G37" s="8">
        <f>ROUND(E37*F37,2)</f>
        <v>1.02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11.02</v>
      </c>
      <c r="D39" s="37">
        <f>G35+G36+G37</f>
        <v>4.07</v>
      </c>
      <c r="E39" s="17">
        <f>SUM(G36:G37)</f>
        <v>1.78</v>
      </c>
      <c r="F39" s="19">
        <v>0</v>
      </c>
      <c r="G39" s="34">
        <f>SUM(G34:G37)+0.01</f>
        <v>15.099999999999998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8"/>
  <dimension ref="B2:H39"/>
  <sheetViews>
    <sheetView view="pageBreakPreview" zoomScaleNormal="100" zoomScaleSheetLayoutView="100" workbookViewId="0">
      <selection activeCell="C36" sqref="C3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89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70</v>
      </c>
      <c r="D34" s="25" t="s">
        <v>71</v>
      </c>
      <c r="E34" s="24">
        <v>1</v>
      </c>
      <c r="F34" s="32">
        <v>1.1000000000000001</v>
      </c>
      <c r="G34" s="33">
        <f>E34*F34</f>
        <v>1.1000000000000001</v>
      </c>
      <c r="H34" s="1">
        <v>10.63</v>
      </c>
    </row>
    <row r="35" spans="2:8" x14ac:dyDescent="0.25">
      <c r="B35" s="6" t="s">
        <v>52</v>
      </c>
      <c r="C35" s="4" t="s">
        <v>63</v>
      </c>
      <c r="D35" s="13" t="s">
        <v>25</v>
      </c>
      <c r="E35" s="2">
        <v>0.05</v>
      </c>
      <c r="F35" s="32">
        <f>H35*0.97</f>
        <v>7.6435999999999993</v>
      </c>
      <c r="G35" s="33">
        <f>ROUND(E35*F35,2)</f>
        <v>0.38</v>
      </c>
      <c r="H35" s="1">
        <v>7.88</v>
      </c>
    </row>
    <row r="36" spans="2:8" x14ac:dyDescent="0.25">
      <c r="B36" s="36" t="s">
        <v>48</v>
      </c>
      <c r="C36" s="4" t="s">
        <v>50</v>
      </c>
      <c r="D36" s="13" t="s">
        <v>25</v>
      </c>
      <c r="E36" s="1">
        <v>0.05</v>
      </c>
      <c r="F36" s="24">
        <v>5.0599999999999996</v>
      </c>
      <c r="G36" s="8">
        <f>ROUND(E36*F36,2)</f>
        <v>0.25</v>
      </c>
      <c r="H36" s="1">
        <v>1.83</v>
      </c>
    </row>
    <row r="37" spans="2:8" ht="15.75" thickBot="1" x14ac:dyDescent="0.3">
      <c r="B37" s="35" t="s">
        <v>49</v>
      </c>
      <c r="C37" s="4" t="s">
        <v>51</v>
      </c>
      <c r="D37" s="13" t="s">
        <v>25</v>
      </c>
      <c r="E37" s="1">
        <v>0.05</v>
      </c>
      <c r="F37" s="24">
        <v>3.41</v>
      </c>
      <c r="G37" s="8">
        <f>ROUND(E37*F37,2)</f>
        <v>0.17</v>
      </c>
      <c r="H37" s="1">
        <v>1.78</v>
      </c>
    </row>
    <row r="38" spans="2:8" x14ac:dyDescent="0.25">
      <c r="B38" s="14" t="s">
        <v>8</v>
      </c>
      <c r="C38" s="22" t="s">
        <v>9</v>
      </c>
      <c r="D38" s="15" t="s">
        <v>10</v>
      </c>
      <c r="E38" s="15" t="s">
        <v>11</v>
      </c>
      <c r="F38" s="18" t="s">
        <v>12</v>
      </c>
      <c r="G38" s="20" t="s">
        <v>13</v>
      </c>
    </row>
    <row r="39" spans="2:8" ht="15.75" thickBot="1" x14ac:dyDescent="0.3">
      <c r="B39" s="16">
        <v>0</v>
      </c>
      <c r="C39" s="37">
        <f>G34</f>
        <v>1.1000000000000001</v>
      </c>
      <c r="D39" s="37">
        <f>G35+G36+G37</f>
        <v>0.8</v>
      </c>
      <c r="E39" s="17">
        <f>SUM(G36:G37)</f>
        <v>0.42000000000000004</v>
      </c>
      <c r="F39" s="19">
        <v>0</v>
      </c>
      <c r="G39" s="34">
        <f>SUM(G34:G37)+0.01</f>
        <v>1.91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view="pageBreakPreview" topLeftCell="A26" zoomScaleNormal="100" zoomScaleSheetLayoutView="100" workbookViewId="0">
      <selection activeCell="E37" sqref="E37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thickBot="1" x14ac:dyDescent="0.3"/>
    <row r="3" spans="2:7" ht="16.5" thickBot="1" x14ac:dyDescent="0.3">
      <c r="B3" s="41" t="s">
        <v>14</v>
      </c>
      <c r="C3" s="42"/>
      <c r="D3" s="42"/>
      <c r="E3" s="42"/>
      <c r="F3" s="42"/>
      <c r="G3" s="43"/>
    </row>
    <row r="4" spans="2:7" ht="60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150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5" t="s">
        <v>42</v>
      </c>
      <c r="C34" s="4" t="s">
        <v>41</v>
      </c>
      <c r="D34" s="13" t="s">
        <v>29</v>
      </c>
      <c r="E34" s="2">
        <v>2</v>
      </c>
      <c r="F34" s="32">
        <v>0.46</v>
      </c>
      <c r="G34" s="23">
        <f>ROUND(E34*F34,2)</f>
        <v>0.92</v>
      </c>
      <c r="H34" s="1">
        <v>0.39</v>
      </c>
    </row>
    <row r="35" spans="2:8" x14ac:dyDescent="0.25">
      <c r="B35" s="5" t="s">
        <v>44</v>
      </c>
      <c r="C35" s="4" t="s">
        <v>38</v>
      </c>
      <c r="D35" s="13" t="s">
        <v>30</v>
      </c>
      <c r="E35" s="1">
        <v>5.0000000000000001E-3</v>
      </c>
      <c r="F35" s="32">
        <v>49</v>
      </c>
      <c r="G35" s="23">
        <f>ROUND(E35*F35,2)</f>
        <v>0.25</v>
      </c>
      <c r="H35" s="1">
        <v>60</v>
      </c>
    </row>
    <row r="36" spans="2:8" x14ac:dyDescent="0.25">
      <c r="B36" s="29" t="s">
        <v>47</v>
      </c>
      <c r="C36" s="4" t="s">
        <v>53</v>
      </c>
      <c r="D36" s="13" t="s">
        <v>25</v>
      </c>
      <c r="E36" s="2">
        <v>1.45</v>
      </c>
      <c r="F36" s="32">
        <v>8.6549999999999994</v>
      </c>
      <c r="G36" s="33">
        <f>ROUND(E36*F36,2)</f>
        <v>12.55</v>
      </c>
      <c r="H36" s="1">
        <v>10.63</v>
      </c>
    </row>
    <row r="37" spans="2:8" x14ac:dyDescent="0.25">
      <c r="B37" s="36" t="s">
        <v>48</v>
      </c>
      <c r="C37" s="4" t="s">
        <v>50</v>
      </c>
      <c r="D37" s="13" t="s">
        <v>25</v>
      </c>
      <c r="E37" s="1">
        <v>0.15</v>
      </c>
      <c r="F37" s="24">
        <v>5.0599999999999996</v>
      </c>
      <c r="G37" s="8">
        <f>ROUND(E37*F37,2)</f>
        <v>0.76</v>
      </c>
      <c r="H37" s="1">
        <v>1.83</v>
      </c>
    </row>
    <row r="38" spans="2:8" ht="15.75" thickBot="1" x14ac:dyDescent="0.3">
      <c r="B38" s="35" t="s">
        <v>49</v>
      </c>
      <c r="C38" s="4" t="s">
        <v>51</v>
      </c>
      <c r="D38" s="13" t="s">
        <v>25</v>
      </c>
      <c r="E38" s="1">
        <v>1.02</v>
      </c>
      <c r="F38" s="24">
        <v>3.41</v>
      </c>
      <c r="G38" s="8">
        <f>ROUND(E38*F38,2)</f>
        <v>3.48</v>
      </c>
      <c r="H38" s="1">
        <v>1.78</v>
      </c>
    </row>
    <row r="39" spans="2:8" x14ac:dyDescent="0.25">
      <c r="B39" s="14" t="s">
        <v>8</v>
      </c>
      <c r="C39" s="22" t="s">
        <v>9</v>
      </c>
      <c r="D39" s="15" t="s">
        <v>10</v>
      </c>
      <c r="E39" s="15" t="s">
        <v>11</v>
      </c>
      <c r="F39" s="18" t="s">
        <v>12</v>
      </c>
      <c r="G39" s="20" t="s">
        <v>13</v>
      </c>
    </row>
    <row r="40" spans="2:8" ht="15.75" thickBot="1" x14ac:dyDescent="0.3">
      <c r="B40" s="16">
        <v>0</v>
      </c>
      <c r="C40" s="37">
        <f>G34+G35+G36</f>
        <v>13.72</v>
      </c>
      <c r="D40" s="17">
        <f>G37+G38</f>
        <v>4.24</v>
      </c>
      <c r="E40" s="37">
        <f>D40*0.7431</f>
        <v>3.150744</v>
      </c>
      <c r="F40" s="19">
        <v>0</v>
      </c>
      <c r="G40" s="34">
        <f>SUM(G34:G38)+0.01</f>
        <v>17.970000000000002</v>
      </c>
    </row>
  </sheetData>
  <mergeCells count="6">
    <mergeCell ref="B3:G3"/>
    <mergeCell ref="B4:G4"/>
    <mergeCell ref="B15:G15"/>
    <mergeCell ref="B16:G16"/>
    <mergeCell ref="B31:G31"/>
    <mergeCell ref="B32:G32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0"/>
  <dimension ref="B2:H38"/>
  <sheetViews>
    <sheetView view="pageBreakPreview" zoomScaleNormal="100" zoomScaleSheetLayoutView="100" workbookViewId="0">
      <selection activeCell="C35" sqref="C35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t="15.75" hidden="1" thickBot="1" x14ac:dyDescent="0.3"/>
    <row r="3" spans="2:7" ht="16.5" hidden="1" thickBot="1" x14ac:dyDescent="0.3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t="15.75" hidden="1" thickBot="1" x14ac:dyDescent="0.3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3" spans="2:7" hidden="1" x14ac:dyDescent="0.25"/>
    <row r="14" spans="2:7" ht="15.75" hidden="1" thickBot="1" x14ac:dyDescent="0.3"/>
    <row r="15" spans="2:7" ht="16.5" hidden="1" thickBot="1" x14ac:dyDescent="0.3">
      <c r="B15" s="41" t="s">
        <v>14</v>
      </c>
      <c r="C15" s="42"/>
      <c r="D15" s="42"/>
      <c r="E15" s="42"/>
      <c r="F15" s="42"/>
      <c r="G15" s="43"/>
    </row>
    <row r="16" spans="2:7" ht="61.5" hidden="1" customHeight="1" thickBot="1" x14ac:dyDescent="0.3">
      <c r="B16" s="44" t="s">
        <v>27</v>
      </c>
      <c r="C16" s="45"/>
      <c r="D16" s="45"/>
      <c r="E16" s="45"/>
      <c r="F16" s="45"/>
      <c r="G16" s="46"/>
    </row>
    <row r="17" spans="2:7" ht="15.75" hidden="1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7" ht="15.75" hidden="1" customHeight="1" x14ac:dyDescent="0.25">
      <c r="B18" s="9" t="s">
        <v>0</v>
      </c>
      <c r="C18" s="10" t="s">
        <v>28</v>
      </c>
      <c r="D18" s="25" t="s">
        <v>3</v>
      </c>
      <c r="E18" s="7">
        <v>1</v>
      </c>
      <c r="F18" s="7">
        <v>107.5</v>
      </c>
      <c r="G18" s="8">
        <v>302.57</v>
      </c>
    </row>
    <row r="19" spans="2:7" hidden="1" x14ac:dyDescent="0.25">
      <c r="B19" s="5" t="s">
        <v>21</v>
      </c>
      <c r="C19" s="4" t="s">
        <v>17</v>
      </c>
      <c r="D19" s="13" t="s">
        <v>25</v>
      </c>
      <c r="E19" s="1">
        <v>0.25</v>
      </c>
      <c r="F19" s="1">
        <v>4.05</v>
      </c>
      <c r="G19" s="8">
        <f>ROUND(E19*F19,2)</f>
        <v>1.01</v>
      </c>
    </row>
    <row r="20" spans="2:7" hidden="1" x14ac:dyDescent="0.25">
      <c r="B20" s="6" t="s">
        <v>22</v>
      </c>
      <c r="C20" s="4" t="s">
        <v>18</v>
      </c>
      <c r="D20" s="13" t="s">
        <v>25</v>
      </c>
      <c r="E20" s="1">
        <v>0.5</v>
      </c>
      <c r="F20" s="1">
        <v>4.05</v>
      </c>
      <c r="G20" s="8">
        <f>ROUND(E20*F20,2)</f>
        <v>2.0299999999999998</v>
      </c>
    </row>
    <row r="21" spans="2:7" hidden="1" x14ac:dyDescent="0.25">
      <c r="B21" s="5" t="s">
        <v>23</v>
      </c>
      <c r="C21" s="4" t="s">
        <v>19</v>
      </c>
      <c r="D21" s="13" t="s">
        <v>25</v>
      </c>
      <c r="E21" s="1">
        <v>0.5</v>
      </c>
      <c r="F21" s="1">
        <v>1.83</v>
      </c>
      <c r="G21" s="8">
        <f>ROUND(E21*F21,2)</f>
        <v>0.92</v>
      </c>
    </row>
    <row r="22" spans="2:7" ht="15.75" hidden="1" thickBot="1" x14ac:dyDescent="0.3">
      <c r="B22" s="5" t="s">
        <v>24</v>
      </c>
      <c r="C22" s="3" t="s">
        <v>20</v>
      </c>
      <c r="D22" s="13" t="s">
        <v>25</v>
      </c>
      <c r="E22" s="1">
        <v>0.25</v>
      </c>
      <c r="F22" s="1">
        <v>2.0099999999999998</v>
      </c>
      <c r="G22" s="8">
        <f>ROUND(E22*F22,2)</f>
        <v>0.5</v>
      </c>
    </row>
    <row r="23" spans="2:7" hidden="1" x14ac:dyDescent="0.25">
      <c r="B23" s="14" t="s">
        <v>8</v>
      </c>
      <c r="C23" s="22" t="s">
        <v>9</v>
      </c>
      <c r="D23" s="15" t="s">
        <v>10</v>
      </c>
      <c r="E23" s="15" t="s">
        <v>11</v>
      </c>
      <c r="F23" s="18" t="s">
        <v>12</v>
      </c>
      <c r="G23" s="20" t="s">
        <v>13</v>
      </c>
    </row>
    <row r="24" spans="2:7" ht="15.75" hidden="1" thickBot="1" x14ac:dyDescent="0.3">
      <c r="B24" s="16">
        <v>0</v>
      </c>
      <c r="C24" s="17">
        <f>G18</f>
        <v>302.57</v>
      </c>
      <c r="D24" s="17">
        <f>SUM(G19:G20)</f>
        <v>3.04</v>
      </c>
      <c r="E24" s="17">
        <f>SUM(G21:G22)</f>
        <v>1.42</v>
      </c>
      <c r="F24" s="19">
        <v>0</v>
      </c>
      <c r="G24" s="21">
        <f>SUM(G18:G22)</f>
        <v>307.02999999999997</v>
      </c>
    </row>
    <row r="25" spans="2:7" hidden="1" x14ac:dyDescent="0.25"/>
    <row r="26" spans="2:7" hidden="1" x14ac:dyDescent="0.25"/>
    <row r="30" spans="2:7" ht="15.75" thickBot="1" x14ac:dyDescent="0.3"/>
    <row r="31" spans="2:7" ht="16.5" thickBot="1" x14ac:dyDescent="0.3">
      <c r="B31" s="41" t="s">
        <v>14</v>
      </c>
      <c r="C31" s="42"/>
      <c r="D31" s="42"/>
      <c r="E31" s="42"/>
      <c r="F31" s="42"/>
      <c r="G31" s="43"/>
    </row>
    <row r="32" spans="2:7" ht="65.25" customHeight="1" thickBot="1" x14ac:dyDescent="0.3">
      <c r="B32" s="44" t="s">
        <v>90</v>
      </c>
      <c r="C32" s="45"/>
      <c r="D32" s="45"/>
      <c r="E32" s="45"/>
      <c r="F32" s="45"/>
      <c r="G32" s="46"/>
    </row>
    <row r="33" spans="2:8" ht="15.75" thickBot="1" x14ac:dyDescent="0.3">
      <c r="B33" s="11" t="s">
        <v>7</v>
      </c>
      <c r="C33" s="12" t="s">
        <v>2</v>
      </c>
      <c r="D33" s="26" t="s">
        <v>3</v>
      </c>
      <c r="E33" s="26" t="s">
        <v>4</v>
      </c>
      <c r="F33" s="26" t="s">
        <v>5</v>
      </c>
      <c r="G33" s="27" t="s">
        <v>6</v>
      </c>
    </row>
    <row r="34" spans="2:8" x14ac:dyDescent="0.25">
      <c r="B34" s="9" t="s">
        <v>47</v>
      </c>
      <c r="C34" s="10" t="s">
        <v>72</v>
      </c>
      <c r="D34" s="25" t="s">
        <v>1</v>
      </c>
      <c r="E34" s="24">
        <v>1</v>
      </c>
      <c r="F34" s="32">
        <v>0.57999999999999996</v>
      </c>
      <c r="G34" s="33">
        <f>E34*F34</f>
        <v>0.57999999999999996</v>
      </c>
      <c r="H34" s="1">
        <v>7.88</v>
      </c>
    </row>
    <row r="35" spans="2:8" x14ac:dyDescent="0.25">
      <c r="B35" s="36" t="s">
        <v>48</v>
      </c>
      <c r="C35" s="4" t="s">
        <v>50</v>
      </c>
      <c r="D35" s="13" t="s">
        <v>25</v>
      </c>
      <c r="E35" s="1">
        <v>0.1</v>
      </c>
      <c r="F35" s="24">
        <v>5.0599999999999996</v>
      </c>
      <c r="G35" s="8">
        <f>ROUND(E35*F35,2)</f>
        <v>0.51</v>
      </c>
      <c r="H35" s="1">
        <v>1.83</v>
      </c>
    </row>
    <row r="36" spans="2:8" ht="15.75" thickBot="1" x14ac:dyDescent="0.3">
      <c r="B36" s="35" t="s">
        <v>49</v>
      </c>
      <c r="C36" s="4" t="s">
        <v>51</v>
      </c>
      <c r="D36" s="13" t="s">
        <v>25</v>
      </c>
      <c r="E36" s="1">
        <v>0.1</v>
      </c>
      <c r="F36" s="24">
        <v>3.41</v>
      </c>
      <c r="G36" s="8">
        <f>ROUND(E36*F36,2)</f>
        <v>0.34</v>
      </c>
      <c r="H36" s="1">
        <v>1.78</v>
      </c>
    </row>
    <row r="37" spans="2:8" x14ac:dyDescent="0.25">
      <c r="B37" s="14" t="s">
        <v>8</v>
      </c>
      <c r="C37" s="22" t="s">
        <v>9</v>
      </c>
      <c r="D37" s="15" t="s">
        <v>10</v>
      </c>
      <c r="E37" s="15" t="s">
        <v>11</v>
      </c>
      <c r="F37" s="18" t="s">
        <v>12</v>
      </c>
      <c r="G37" s="20" t="s">
        <v>13</v>
      </c>
    </row>
    <row r="38" spans="2:8" ht="15.75" thickBot="1" x14ac:dyDescent="0.3">
      <c r="B38" s="16">
        <v>0</v>
      </c>
      <c r="C38" s="37">
        <f>G34</f>
        <v>0.57999999999999996</v>
      </c>
      <c r="D38" s="37">
        <f>G35+G36</f>
        <v>0.85000000000000009</v>
      </c>
      <c r="E38" s="17">
        <f>SUM(G35:G36)</f>
        <v>0.85000000000000009</v>
      </c>
      <c r="F38" s="19">
        <v>0</v>
      </c>
      <c r="G38" s="34">
        <f>SUM(G34:G36)+0.01</f>
        <v>1.44</v>
      </c>
    </row>
  </sheetData>
  <mergeCells count="6">
    <mergeCell ref="B32:G32"/>
    <mergeCell ref="B3:G3"/>
    <mergeCell ref="B4:G4"/>
    <mergeCell ref="B15:G15"/>
    <mergeCell ref="B16:G16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5"/>
  <sheetViews>
    <sheetView view="pageBreakPreview" zoomScaleNormal="100" zoomScaleSheetLayoutView="100" workbookViewId="0">
      <selection activeCell="E19" sqref="E19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149</v>
      </c>
      <c r="C16" s="45"/>
      <c r="D16" s="45"/>
      <c r="E16" s="45"/>
      <c r="F16" s="45"/>
      <c r="G16" s="46"/>
    </row>
    <row r="17" spans="2:8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8" x14ac:dyDescent="0.25">
      <c r="B18" s="47" t="s">
        <v>52</v>
      </c>
      <c r="C18" s="48" t="s">
        <v>131</v>
      </c>
      <c r="D18" s="49" t="s">
        <v>1</v>
      </c>
      <c r="E18" s="50">
        <v>1</v>
      </c>
      <c r="F18" s="52">
        <v>0.54</v>
      </c>
      <c r="G18" s="51">
        <f>F18</f>
        <v>0.54</v>
      </c>
    </row>
    <row r="19" spans="2:8" ht="15.75" customHeight="1" x14ac:dyDescent="0.25">
      <c r="B19" s="9" t="s">
        <v>94</v>
      </c>
      <c r="C19" s="10" t="s">
        <v>132</v>
      </c>
      <c r="D19" s="25" t="s">
        <v>1</v>
      </c>
      <c r="E19" s="7">
        <v>1</v>
      </c>
      <c r="F19" s="32">
        <v>0.12</v>
      </c>
      <c r="G19" s="33">
        <f>F19*E19</f>
        <v>0.12</v>
      </c>
      <c r="H19" s="7">
        <v>107.5</v>
      </c>
    </row>
    <row r="20" spans="2:8" x14ac:dyDescent="0.25">
      <c r="B20" s="5" t="s">
        <v>58</v>
      </c>
      <c r="C20" s="4" t="s">
        <v>19</v>
      </c>
      <c r="D20" s="13" t="s">
        <v>25</v>
      </c>
      <c r="E20" s="1">
        <v>0.15</v>
      </c>
      <c r="F20" s="32">
        <f>H20*0.97</f>
        <v>1.7751000000000001</v>
      </c>
      <c r="G20" s="8">
        <f>ROUND(E20*F20,2)</f>
        <v>0.27</v>
      </c>
      <c r="H20" s="1">
        <v>1.83</v>
      </c>
    </row>
    <row r="21" spans="2:8" ht="15.75" thickBot="1" x14ac:dyDescent="0.3">
      <c r="B21" s="5" t="s">
        <v>52</v>
      </c>
      <c r="C21" s="3" t="s">
        <v>96</v>
      </c>
      <c r="D21" s="13" t="s">
        <v>25</v>
      </c>
      <c r="E21" s="1">
        <v>0.15</v>
      </c>
      <c r="F21" s="32">
        <f>H21*0.97</f>
        <v>1.9496999999999998</v>
      </c>
      <c r="G21" s="8">
        <f>ROUND(E21*F21,2)</f>
        <v>0.28999999999999998</v>
      </c>
      <c r="H21" s="1">
        <v>2.0099999999999998</v>
      </c>
    </row>
    <row r="22" spans="2:8" x14ac:dyDescent="0.25">
      <c r="B22" s="14" t="s">
        <v>8</v>
      </c>
      <c r="C22" s="22" t="s">
        <v>9</v>
      </c>
      <c r="D22" s="15" t="s">
        <v>10</v>
      </c>
      <c r="E22" s="15" t="s">
        <v>11</v>
      </c>
      <c r="F22" s="18" t="s">
        <v>12</v>
      </c>
      <c r="G22" s="20" t="s">
        <v>13</v>
      </c>
    </row>
    <row r="23" spans="2:8" ht="15.75" thickBot="1" x14ac:dyDescent="0.3">
      <c r="B23" s="16">
        <v>0</v>
      </c>
      <c r="C23" s="17">
        <f>G19+G18</f>
        <v>0.66</v>
      </c>
      <c r="D23" s="17">
        <f>G20+G21</f>
        <v>0.56000000000000005</v>
      </c>
      <c r="E23" s="37">
        <f>D23*0.4879</f>
        <v>0.27322400000000002</v>
      </c>
      <c r="F23" s="19">
        <v>0</v>
      </c>
      <c r="G23" s="34">
        <f>E23+D23+C23</f>
        <v>1.4932240000000001</v>
      </c>
    </row>
    <row r="29" spans="2:8" hidden="1" x14ac:dyDescent="0.25"/>
    <row r="30" spans="2:8" ht="15.75" hidden="1" x14ac:dyDescent="0.25">
      <c r="B30" s="41" t="s">
        <v>14</v>
      </c>
      <c r="C30" s="42"/>
      <c r="D30" s="42"/>
      <c r="E30" s="42"/>
      <c r="F30" s="42"/>
      <c r="G30" s="43"/>
    </row>
    <row r="31" spans="2:8" ht="65.25" hidden="1" customHeight="1" thickBot="1" x14ac:dyDescent="0.3">
      <c r="B31" s="44" t="s">
        <v>27</v>
      </c>
      <c r="C31" s="45"/>
      <c r="D31" s="45"/>
      <c r="E31" s="45"/>
      <c r="F31" s="45"/>
      <c r="G31" s="46"/>
    </row>
    <row r="32" spans="2:8" ht="15.75" hidden="1" thickBot="1" x14ac:dyDescent="0.3">
      <c r="B32" s="11" t="s">
        <v>7</v>
      </c>
      <c r="C32" s="12" t="s">
        <v>2</v>
      </c>
      <c r="D32" s="26" t="s">
        <v>3</v>
      </c>
      <c r="E32" s="26" t="s">
        <v>4</v>
      </c>
      <c r="F32" s="26" t="s">
        <v>5</v>
      </c>
      <c r="G32" s="27" t="s">
        <v>6</v>
      </c>
    </row>
    <row r="33" spans="2:8" hidden="1" x14ac:dyDescent="0.25">
      <c r="B33" s="9" t="s">
        <v>0</v>
      </c>
      <c r="C33" s="10" t="s">
        <v>31</v>
      </c>
      <c r="D33" s="25" t="s">
        <v>15</v>
      </c>
      <c r="E33" s="24">
        <v>4</v>
      </c>
      <c r="F33" s="32">
        <f>H33*0.97</f>
        <v>1.7654000000000001</v>
      </c>
      <c r="G33" s="33">
        <f>E33*F33</f>
        <v>7.0616000000000003</v>
      </c>
      <c r="H33" s="7">
        <v>1.82</v>
      </c>
    </row>
    <row r="34" spans="2:8" ht="22.5" hidden="1" x14ac:dyDescent="0.25">
      <c r="B34" s="5" t="s">
        <v>33</v>
      </c>
      <c r="C34" s="4" t="s">
        <v>32</v>
      </c>
      <c r="D34" s="13" t="s">
        <v>3</v>
      </c>
      <c r="E34" s="1">
        <v>1.05</v>
      </c>
      <c r="F34" s="32">
        <f t="shared" ref="F34:F40" si="0">H34*0.97</f>
        <v>0.24249999999999999</v>
      </c>
      <c r="G34" s="23">
        <f t="shared" ref="G34:G42" si="1">ROUND(E34*F34,2)</f>
        <v>0.25</v>
      </c>
      <c r="H34" s="1">
        <v>0.25</v>
      </c>
    </row>
    <row r="35" spans="2:8" hidden="1" x14ac:dyDescent="0.25">
      <c r="B35" s="5" t="s">
        <v>37</v>
      </c>
      <c r="C35" s="3" t="s">
        <v>34</v>
      </c>
      <c r="D35" s="13" t="s">
        <v>29</v>
      </c>
      <c r="E35" s="1">
        <v>3.0000000000000001E-3</v>
      </c>
      <c r="F35" s="32">
        <f t="shared" si="0"/>
        <v>43.601500000000001</v>
      </c>
      <c r="G35" s="23">
        <f t="shared" si="1"/>
        <v>0.13</v>
      </c>
      <c r="H35" s="1">
        <v>44.95</v>
      </c>
    </row>
    <row r="36" spans="2:8" hidden="1" x14ac:dyDescent="0.25">
      <c r="B36" s="5" t="s">
        <v>36</v>
      </c>
      <c r="C36" s="3" t="s">
        <v>35</v>
      </c>
      <c r="D36" s="13" t="s">
        <v>40</v>
      </c>
      <c r="E36" s="1">
        <v>3.0000000000000001E-3</v>
      </c>
      <c r="F36" s="32">
        <f t="shared" si="0"/>
        <v>32.184599999999996</v>
      </c>
      <c r="G36" s="23">
        <f t="shared" si="1"/>
        <v>0.1</v>
      </c>
      <c r="H36" s="1">
        <v>33.18</v>
      </c>
    </row>
    <row r="37" spans="2:8" hidden="1" x14ac:dyDescent="0.25">
      <c r="B37" s="5" t="s">
        <v>42</v>
      </c>
      <c r="C37" s="4" t="s">
        <v>41</v>
      </c>
      <c r="D37" s="13" t="s">
        <v>29</v>
      </c>
      <c r="E37" s="2">
        <v>3.2</v>
      </c>
      <c r="F37" s="32">
        <f t="shared" si="0"/>
        <v>0.37830000000000003</v>
      </c>
      <c r="G37" s="23">
        <f t="shared" si="1"/>
        <v>1.21</v>
      </c>
      <c r="H37" s="1">
        <v>0.39</v>
      </c>
    </row>
    <row r="38" spans="2:8" hidden="1" x14ac:dyDescent="0.25">
      <c r="B38" s="5" t="s">
        <v>44</v>
      </c>
      <c r="C38" s="4" t="s">
        <v>38</v>
      </c>
      <c r="D38" s="13" t="s">
        <v>30</v>
      </c>
      <c r="E38" s="1">
        <v>5.0000000000000001E-3</v>
      </c>
      <c r="F38" s="32">
        <f t="shared" si="0"/>
        <v>58.199999999999996</v>
      </c>
      <c r="G38" s="23">
        <f t="shared" si="1"/>
        <v>0.28999999999999998</v>
      </c>
      <c r="H38" s="1">
        <v>60</v>
      </c>
    </row>
    <row r="39" spans="2:8" hidden="1" x14ac:dyDescent="0.25">
      <c r="B39" s="29" t="s">
        <v>43</v>
      </c>
      <c r="C39" s="4" t="s">
        <v>39</v>
      </c>
      <c r="D39" s="13" t="s">
        <v>25</v>
      </c>
      <c r="E39" s="2">
        <v>1.84</v>
      </c>
      <c r="F39" s="32">
        <f>H39*0.97</f>
        <v>10.3111</v>
      </c>
      <c r="G39" s="33">
        <f t="shared" si="1"/>
        <v>18.97</v>
      </c>
      <c r="H39" s="1">
        <v>10.63</v>
      </c>
    </row>
    <row r="40" spans="2:8" hidden="1" x14ac:dyDescent="0.25">
      <c r="B40" s="6" t="s">
        <v>22</v>
      </c>
      <c r="C40" s="4" t="s">
        <v>18</v>
      </c>
      <c r="D40" s="13" t="s">
        <v>25</v>
      </c>
      <c r="E40" s="2">
        <v>1.84</v>
      </c>
      <c r="F40" s="32">
        <f t="shared" si="0"/>
        <v>7.6435999999999993</v>
      </c>
      <c r="G40" s="33">
        <f t="shared" si="1"/>
        <v>14.06</v>
      </c>
      <c r="H40" s="1">
        <v>7.88</v>
      </c>
    </row>
    <row r="41" spans="2:8" hidden="1" x14ac:dyDescent="0.25">
      <c r="B41" s="36" t="s">
        <v>48</v>
      </c>
      <c r="C41" s="4" t="s">
        <v>50</v>
      </c>
      <c r="D41" s="13" t="s">
        <v>25</v>
      </c>
      <c r="E41" s="1">
        <v>0.15</v>
      </c>
      <c r="F41" s="24">
        <v>5.0599999999999996</v>
      </c>
      <c r="G41" s="8">
        <f t="shared" si="1"/>
        <v>0.76</v>
      </c>
      <c r="H41" s="1">
        <v>1.83</v>
      </c>
    </row>
    <row r="42" spans="2:8" hidden="1" x14ac:dyDescent="0.25">
      <c r="B42" s="35" t="s">
        <v>49</v>
      </c>
      <c r="C42" s="4" t="s">
        <v>51</v>
      </c>
      <c r="D42" s="13" t="s">
        <v>25</v>
      </c>
      <c r="E42" s="1">
        <v>2</v>
      </c>
      <c r="F42" s="24">
        <v>3.41</v>
      </c>
      <c r="G42" s="8">
        <f t="shared" si="1"/>
        <v>6.82</v>
      </c>
      <c r="H42" s="1">
        <v>1.78</v>
      </c>
    </row>
    <row r="43" spans="2:8" hidden="1" x14ac:dyDescent="0.25">
      <c r="B43" s="14" t="s">
        <v>8</v>
      </c>
      <c r="C43" s="22" t="s">
        <v>9</v>
      </c>
      <c r="D43" s="15" t="s">
        <v>10</v>
      </c>
      <c r="E43" s="15" t="s">
        <v>11</v>
      </c>
      <c r="F43" s="18" t="s">
        <v>12</v>
      </c>
      <c r="G43" s="20" t="s">
        <v>13</v>
      </c>
    </row>
    <row r="44" spans="2:8" ht="15.75" hidden="1" thickBot="1" x14ac:dyDescent="0.3">
      <c r="B44" s="16">
        <v>0</v>
      </c>
      <c r="C44" s="17">
        <f>G33+G34+G35+G36+G37+G38</f>
        <v>9.041599999999999</v>
      </c>
      <c r="D44" s="17">
        <f>G39+G40</f>
        <v>33.03</v>
      </c>
      <c r="E44" s="17">
        <f>SUM(G41:G42)</f>
        <v>7.58</v>
      </c>
      <c r="F44" s="19">
        <v>0</v>
      </c>
      <c r="G44" s="34">
        <f>SUM(G33:G42)+0.01</f>
        <v>49.661599999999993</v>
      </c>
    </row>
    <row r="45" spans="2:8" hidden="1" x14ac:dyDescent="0.25"/>
  </sheetData>
  <mergeCells count="6">
    <mergeCell ref="B3:G3"/>
    <mergeCell ref="B4:G4"/>
    <mergeCell ref="B15:G15"/>
    <mergeCell ref="B16:G16"/>
    <mergeCell ref="B30:G30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5"/>
  <sheetViews>
    <sheetView view="pageBreakPreview" zoomScaleNormal="100" zoomScaleSheetLayoutView="100" workbookViewId="0">
      <selection activeCell="F20" sqref="F20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148</v>
      </c>
      <c r="C16" s="45"/>
      <c r="D16" s="45"/>
      <c r="E16" s="45"/>
      <c r="F16" s="45"/>
      <c r="G16" s="46"/>
    </row>
    <row r="17" spans="2:8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8" x14ac:dyDescent="0.25">
      <c r="B18" s="47" t="s">
        <v>52</v>
      </c>
      <c r="C18" s="48" t="s">
        <v>146</v>
      </c>
      <c r="D18" s="49" t="s">
        <v>1</v>
      </c>
      <c r="E18" s="50">
        <v>1</v>
      </c>
      <c r="F18" s="52">
        <v>7.16</v>
      </c>
      <c r="G18" s="51">
        <f>F18</f>
        <v>7.16</v>
      </c>
    </row>
    <row r="19" spans="2:8" ht="15.75" customHeight="1" x14ac:dyDescent="0.25">
      <c r="B19" s="9" t="s">
        <v>94</v>
      </c>
      <c r="C19" s="10"/>
      <c r="D19" s="25" t="s">
        <v>3</v>
      </c>
      <c r="E19" s="7">
        <v>0</v>
      </c>
      <c r="F19" s="32">
        <v>0</v>
      </c>
      <c r="G19" s="33">
        <f>F19*E19</f>
        <v>0</v>
      </c>
      <c r="H19" s="7">
        <v>107.5</v>
      </c>
    </row>
    <row r="20" spans="2:8" x14ac:dyDescent="0.25">
      <c r="B20" s="5" t="s">
        <v>58</v>
      </c>
      <c r="C20" s="4" t="s">
        <v>19</v>
      </c>
      <c r="D20" s="13" t="s">
        <v>25</v>
      </c>
      <c r="E20" s="1">
        <v>1</v>
      </c>
      <c r="F20" s="32">
        <f>H20*0.97</f>
        <v>1.7751000000000001</v>
      </c>
      <c r="G20" s="8">
        <f>ROUND(E20*F20,2)</f>
        <v>1.78</v>
      </c>
      <c r="H20" s="1">
        <v>1.83</v>
      </c>
    </row>
    <row r="21" spans="2:8" ht="15.75" thickBot="1" x14ac:dyDescent="0.3">
      <c r="B21" s="5" t="s">
        <v>52</v>
      </c>
      <c r="C21" s="3" t="s">
        <v>96</v>
      </c>
      <c r="D21" s="13" t="s">
        <v>25</v>
      </c>
      <c r="E21" s="1">
        <v>1</v>
      </c>
      <c r="F21" s="32">
        <f>H21*0.97</f>
        <v>1.9496999999999998</v>
      </c>
      <c r="G21" s="8">
        <f>ROUND(E21*F21,2)</f>
        <v>1.95</v>
      </c>
      <c r="H21" s="1">
        <v>2.0099999999999998</v>
      </c>
    </row>
    <row r="22" spans="2:8" x14ac:dyDescent="0.25">
      <c r="B22" s="14" t="s">
        <v>8</v>
      </c>
      <c r="C22" s="22" t="s">
        <v>9</v>
      </c>
      <c r="D22" s="15" t="s">
        <v>10</v>
      </c>
      <c r="E22" s="15" t="s">
        <v>11</v>
      </c>
      <c r="F22" s="18" t="s">
        <v>12</v>
      </c>
      <c r="G22" s="20" t="s">
        <v>13</v>
      </c>
    </row>
    <row r="23" spans="2:8" ht="15.75" thickBot="1" x14ac:dyDescent="0.3">
      <c r="B23" s="16">
        <v>0</v>
      </c>
      <c r="C23" s="17">
        <f>G19+G18</f>
        <v>7.16</v>
      </c>
      <c r="D23" s="17">
        <f>G20+G21</f>
        <v>3.73</v>
      </c>
      <c r="E23" s="37">
        <f>D23*0.4879</f>
        <v>1.8198669999999999</v>
      </c>
      <c r="F23" s="19">
        <v>0</v>
      </c>
      <c r="G23" s="34">
        <f>E23+D23+C23</f>
        <v>12.709866999999999</v>
      </c>
    </row>
    <row r="29" spans="2:8" hidden="1" x14ac:dyDescent="0.25"/>
    <row r="30" spans="2:8" ht="15.75" hidden="1" x14ac:dyDescent="0.25">
      <c r="B30" s="41" t="s">
        <v>14</v>
      </c>
      <c r="C30" s="42"/>
      <c r="D30" s="42"/>
      <c r="E30" s="42"/>
      <c r="F30" s="42"/>
      <c r="G30" s="43"/>
    </row>
    <row r="31" spans="2:8" ht="65.25" hidden="1" customHeight="1" thickBot="1" x14ac:dyDescent="0.3">
      <c r="B31" s="44" t="s">
        <v>27</v>
      </c>
      <c r="C31" s="45"/>
      <c r="D31" s="45"/>
      <c r="E31" s="45"/>
      <c r="F31" s="45"/>
      <c r="G31" s="46"/>
    </row>
    <row r="32" spans="2:8" ht="15.75" hidden="1" thickBot="1" x14ac:dyDescent="0.3">
      <c r="B32" s="11" t="s">
        <v>7</v>
      </c>
      <c r="C32" s="12" t="s">
        <v>2</v>
      </c>
      <c r="D32" s="26" t="s">
        <v>3</v>
      </c>
      <c r="E32" s="26" t="s">
        <v>4</v>
      </c>
      <c r="F32" s="26" t="s">
        <v>5</v>
      </c>
      <c r="G32" s="27" t="s">
        <v>6</v>
      </c>
    </row>
    <row r="33" spans="2:8" hidden="1" x14ac:dyDescent="0.25">
      <c r="B33" s="9" t="s">
        <v>0</v>
      </c>
      <c r="C33" s="10" t="s">
        <v>31</v>
      </c>
      <c r="D33" s="25" t="s">
        <v>15</v>
      </c>
      <c r="E33" s="24">
        <v>4</v>
      </c>
      <c r="F33" s="32">
        <f>H33*0.97</f>
        <v>1.7654000000000001</v>
      </c>
      <c r="G33" s="33">
        <f>E33*F33</f>
        <v>7.0616000000000003</v>
      </c>
      <c r="H33" s="7">
        <v>1.82</v>
      </c>
    </row>
    <row r="34" spans="2:8" ht="22.5" hidden="1" x14ac:dyDescent="0.25">
      <c r="B34" s="5" t="s">
        <v>33</v>
      </c>
      <c r="C34" s="4" t="s">
        <v>32</v>
      </c>
      <c r="D34" s="13" t="s">
        <v>3</v>
      </c>
      <c r="E34" s="1">
        <v>1.05</v>
      </c>
      <c r="F34" s="32">
        <f t="shared" ref="F34:F40" si="0">H34*0.97</f>
        <v>0.24249999999999999</v>
      </c>
      <c r="G34" s="23">
        <f t="shared" ref="G34:G42" si="1">ROUND(E34*F34,2)</f>
        <v>0.25</v>
      </c>
      <c r="H34" s="1">
        <v>0.25</v>
      </c>
    </row>
    <row r="35" spans="2:8" hidden="1" x14ac:dyDescent="0.25">
      <c r="B35" s="5" t="s">
        <v>37</v>
      </c>
      <c r="C35" s="3" t="s">
        <v>34</v>
      </c>
      <c r="D35" s="13" t="s">
        <v>29</v>
      </c>
      <c r="E35" s="1">
        <v>3.0000000000000001E-3</v>
      </c>
      <c r="F35" s="32">
        <f t="shared" si="0"/>
        <v>43.601500000000001</v>
      </c>
      <c r="G35" s="23">
        <f t="shared" si="1"/>
        <v>0.13</v>
      </c>
      <c r="H35" s="1">
        <v>44.95</v>
      </c>
    </row>
    <row r="36" spans="2:8" hidden="1" x14ac:dyDescent="0.25">
      <c r="B36" s="5" t="s">
        <v>36</v>
      </c>
      <c r="C36" s="3" t="s">
        <v>35</v>
      </c>
      <c r="D36" s="13" t="s">
        <v>40</v>
      </c>
      <c r="E36" s="1">
        <v>3.0000000000000001E-3</v>
      </c>
      <c r="F36" s="32">
        <f t="shared" si="0"/>
        <v>32.184599999999996</v>
      </c>
      <c r="G36" s="23">
        <f t="shared" si="1"/>
        <v>0.1</v>
      </c>
      <c r="H36" s="1">
        <v>33.18</v>
      </c>
    </row>
    <row r="37" spans="2:8" hidden="1" x14ac:dyDescent="0.25">
      <c r="B37" s="5" t="s">
        <v>42</v>
      </c>
      <c r="C37" s="4" t="s">
        <v>41</v>
      </c>
      <c r="D37" s="13" t="s">
        <v>29</v>
      </c>
      <c r="E37" s="2">
        <v>3.2</v>
      </c>
      <c r="F37" s="32">
        <f t="shared" si="0"/>
        <v>0.37830000000000003</v>
      </c>
      <c r="G37" s="23">
        <f t="shared" si="1"/>
        <v>1.21</v>
      </c>
      <c r="H37" s="1">
        <v>0.39</v>
      </c>
    </row>
    <row r="38" spans="2:8" hidden="1" x14ac:dyDescent="0.25">
      <c r="B38" s="5" t="s">
        <v>44</v>
      </c>
      <c r="C38" s="4" t="s">
        <v>38</v>
      </c>
      <c r="D38" s="13" t="s">
        <v>30</v>
      </c>
      <c r="E38" s="1">
        <v>5.0000000000000001E-3</v>
      </c>
      <c r="F38" s="32">
        <f t="shared" si="0"/>
        <v>58.199999999999996</v>
      </c>
      <c r="G38" s="23">
        <f t="shared" si="1"/>
        <v>0.28999999999999998</v>
      </c>
      <c r="H38" s="1">
        <v>60</v>
      </c>
    </row>
    <row r="39" spans="2:8" hidden="1" x14ac:dyDescent="0.25">
      <c r="B39" s="29" t="s">
        <v>43</v>
      </c>
      <c r="C39" s="4" t="s">
        <v>39</v>
      </c>
      <c r="D39" s="13" t="s">
        <v>25</v>
      </c>
      <c r="E39" s="2">
        <v>1.84</v>
      </c>
      <c r="F39" s="32">
        <f>H39*0.97</f>
        <v>10.3111</v>
      </c>
      <c r="G39" s="33">
        <f t="shared" si="1"/>
        <v>18.97</v>
      </c>
      <c r="H39" s="1">
        <v>10.63</v>
      </c>
    </row>
    <row r="40" spans="2:8" hidden="1" x14ac:dyDescent="0.25">
      <c r="B40" s="6" t="s">
        <v>22</v>
      </c>
      <c r="C40" s="4" t="s">
        <v>18</v>
      </c>
      <c r="D40" s="13" t="s">
        <v>25</v>
      </c>
      <c r="E40" s="2">
        <v>1.84</v>
      </c>
      <c r="F40" s="32">
        <f t="shared" si="0"/>
        <v>7.6435999999999993</v>
      </c>
      <c r="G40" s="33">
        <f t="shared" si="1"/>
        <v>14.06</v>
      </c>
      <c r="H40" s="1">
        <v>7.88</v>
      </c>
    </row>
    <row r="41" spans="2:8" hidden="1" x14ac:dyDescent="0.25">
      <c r="B41" s="36" t="s">
        <v>48</v>
      </c>
      <c r="C41" s="4" t="s">
        <v>50</v>
      </c>
      <c r="D41" s="13" t="s">
        <v>25</v>
      </c>
      <c r="E41" s="1">
        <v>0.15</v>
      </c>
      <c r="F41" s="24">
        <v>5.0599999999999996</v>
      </c>
      <c r="G41" s="8">
        <f t="shared" si="1"/>
        <v>0.76</v>
      </c>
      <c r="H41" s="1">
        <v>1.83</v>
      </c>
    </row>
    <row r="42" spans="2:8" hidden="1" x14ac:dyDescent="0.25">
      <c r="B42" s="35" t="s">
        <v>49</v>
      </c>
      <c r="C42" s="4" t="s">
        <v>51</v>
      </c>
      <c r="D42" s="13" t="s">
        <v>25</v>
      </c>
      <c r="E42" s="1">
        <v>2</v>
      </c>
      <c r="F42" s="24">
        <v>3.41</v>
      </c>
      <c r="G42" s="8">
        <f t="shared" si="1"/>
        <v>6.82</v>
      </c>
      <c r="H42" s="1">
        <v>1.78</v>
      </c>
    </row>
    <row r="43" spans="2:8" hidden="1" x14ac:dyDescent="0.25">
      <c r="B43" s="14" t="s">
        <v>8</v>
      </c>
      <c r="C43" s="22" t="s">
        <v>9</v>
      </c>
      <c r="D43" s="15" t="s">
        <v>10</v>
      </c>
      <c r="E43" s="15" t="s">
        <v>11</v>
      </c>
      <c r="F43" s="18" t="s">
        <v>12</v>
      </c>
      <c r="G43" s="20" t="s">
        <v>13</v>
      </c>
    </row>
    <row r="44" spans="2:8" ht="15.75" hidden="1" thickBot="1" x14ac:dyDescent="0.3">
      <c r="B44" s="16">
        <v>0</v>
      </c>
      <c r="C44" s="17">
        <f>G33+G34+G35+G36+G37+G38</f>
        <v>9.041599999999999</v>
      </c>
      <c r="D44" s="17">
        <f>G39+G40</f>
        <v>33.03</v>
      </c>
      <c r="E44" s="17">
        <f>SUM(G41:G42)</f>
        <v>7.58</v>
      </c>
      <c r="F44" s="19">
        <v>0</v>
      </c>
      <c r="G44" s="34">
        <f>SUM(G33:G42)+0.01</f>
        <v>49.661599999999993</v>
      </c>
    </row>
    <row r="45" spans="2:8" hidden="1" x14ac:dyDescent="0.25"/>
  </sheetData>
  <mergeCells count="6">
    <mergeCell ref="B3:G3"/>
    <mergeCell ref="B4:G4"/>
    <mergeCell ref="B15:G15"/>
    <mergeCell ref="B16:G16"/>
    <mergeCell ref="B30:G30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5"/>
  <sheetViews>
    <sheetView view="pageBreakPreview" zoomScaleNormal="100" zoomScaleSheetLayoutView="100" workbookViewId="0">
      <selection activeCell="B16" sqref="B16:G16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147</v>
      </c>
      <c r="C16" s="45"/>
      <c r="D16" s="45"/>
      <c r="E16" s="45"/>
      <c r="F16" s="45"/>
      <c r="G16" s="46"/>
    </row>
    <row r="17" spans="2:8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8" x14ac:dyDescent="0.25">
      <c r="B18" s="47" t="s">
        <v>52</v>
      </c>
      <c r="C18" s="48" t="s">
        <v>146</v>
      </c>
      <c r="D18" s="49" t="s">
        <v>1</v>
      </c>
      <c r="E18" s="50">
        <v>1</v>
      </c>
      <c r="F18" s="52">
        <v>16</v>
      </c>
      <c r="G18" s="51">
        <f>F18</f>
        <v>16</v>
      </c>
    </row>
    <row r="19" spans="2:8" ht="15.75" customHeight="1" x14ac:dyDescent="0.25">
      <c r="B19" s="9" t="s">
        <v>94</v>
      </c>
      <c r="C19" s="10"/>
      <c r="D19" s="25" t="s">
        <v>3</v>
      </c>
      <c r="E19" s="7">
        <v>0</v>
      </c>
      <c r="F19" s="32">
        <v>0</v>
      </c>
      <c r="G19" s="33">
        <f>F19*E19</f>
        <v>0</v>
      </c>
      <c r="H19" s="7">
        <v>107.5</v>
      </c>
    </row>
    <row r="20" spans="2:8" x14ac:dyDescent="0.25">
      <c r="B20" s="5" t="s">
        <v>58</v>
      </c>
      <c r="C20" s="4" t="s">
        <v>19</v>
      </c>
      <c r="D20" s="13" t="s">
        <v>25</v>
      </c>
      <c r="E20" s="1">
        <v>1</v>
      </c>
      <c r="F20" s="32">
        <f>H20*0.97</f>
        <v>1.7751000000000001</v>
      </c>
      <c r="G20" s="8">
        <f>ROUND(E20*F20,2)</f>
        <v>1.78</v>
      </c>
      <c r="H20" s="1">
        <v>1.83</v>
      </c>
    </row>
    <row r="21" spans="2:8" ht="15.75" thickBot="1" x14ac:dyDescent="0.3">
      <c r="B21" s="5" t="s">
        <v>52</v>
      </c>
      <c r="C21" s="3" t="s">
        <v>96</v>
      </c>
      <c r="D21" s="13" t="s">
        <v>25</v>
      </c>
      <c r="E21" s="1">
        <v>1</v>
      </c>
      <c r="F21" s="32">
        <f>H21*0.97</f>
        <v>1.9496999999999998</v>
      </c>
      <c r="G21" s="8">
        <f>ROUND(E21*F21,2)</f>
        <v>1.95</v>
      </c>
      <c r="H21" s="1">
        <v>2.0099999999999998</v>
      </c>
    </row>
    <row r="22" spans="2:8" x14ac:dyDescent="0.25">
      <c r="B22" s="14" t="s">
        <v>8</v>
      </c>
      <c r="C22" s="22" t="s">
        <v>9</v>
      </c>
      <c r="D22" s="15" t="s">
        <v>10</v>
      </c>
      <c r="E22" s="15" t="s">
        <v>11</v>
      </c>
      <c r="F22" s="18" t="s">
        <v>12</v>
      </c>
      <c r="G22" s="20" t="s">
        <v>13</v>
      </c>
    </row>
    <row r="23" spans="2:8" ht="15.75" thickBot="1" x14ac:dyDescent="0.3">
      <c r="B23" s="16">
        <v>0</v>
      </c>
      <c r="C23" s="17">
        <f>G19+G18</f>
        <v>16</v>
      </c>
      <c r="D23" s="17">
        <f>G20+G21</f>
        <v>3.73</v>
      </c>
      <c r="E23" s="37">
        <f>D23*0.4879</f>
        <v>1.8198669999999999</v>
      </c>
      <c r="F23" s="19">
        <v>0</v>
      </c>
      <c r="G23" s="34">
        <f>E23+D23+C23</f>
        <v>21.549866999999999</v>
      </c>
    </row>
    <row r="29" spans="2:8" hidden="1" x14ac:dyDescent="0.25"/>
    <row r="30" spans="2:8" ht="15.75" hidden="1" x14ac:dyDescent="0.25">
      <c r="B30" s="41" t="s">
        <v>14</v>
      </c>
      <c r="C30" s="42"/>
      <c r="D30" s="42"/>
      <c r="E30" s="42"/>
      <c r="F30" s="42"/>
      <c r="G30" s="43"/>
    </row>
    <row r="31" spans="2:8" ht="65.25" hidden="1" customHeight="1" thickBot="1" x14ac:dyDescent="0.3">
      <c r="B31" s="44" t="s">
        <v>27</v>
      </c>
      <c r="C31" s="45"/>
      <c r="D31" s="45"/>
      <c r="E31" s="45"/>
      <c r="F31" s="45"/>
      <c r="G31" s="46"/>
    </row>
    <row r="32" spans="2:8" ht="15.75" hidden="1" thickBot="1" x14ac:dyDescent="0.3">
      <c r="B32" s="11" t="s">
        <v>7</v>
      </c>
      <c r="C32" s="12" t="s">
        <v>2</v>
      </c>
      <c r="D32" s="26" t="s">
        <v>3</v>
      </c>
      <c r="E32" s="26" t="s">
        <v>4</v>
      </c>
      <c r="F32" s="26" t="s">
        <v>5</v>
      </c>
      <c r="G32" s="27" t="s">
        <v>6</v>
      </c>
    </row>
    <row r="33" spans="2:8" hidden="1" x14ac:dyDescent="0.25">
      <c r="B33" s="9" t="s">
        <v>0</v>
      </c>
      <c r="C33" s="10" t="s">
        <v>31</v>
      </c>
      <c r="D33" s="25" t="s">
        <v>15</v>
      </c>
      <c r="E33" s="24">
        <v>4</v>
      </c>
      <c r="F33" s="32">
        <f>H33*0.97</f>
        <v>1.7654000000000001</v>
      </c>
      <c r="G33" s="33">
        <f>E33*F33</f>
        <v>7.0616000000000003</v>
      </c>
      <c r="H33" s="7">
        <v>1.82</v>
      </c>
    </row>
    <row r="34" spans="2:8" ht="22.5" hidden="1" x14ac:dyDescent="0.25">
      <c r="B34" s="5" t="s">
        <v>33</v>
      </c>
      <c r="C34" s="4" t="s">
        <v>32</v>
      </c>
      <c r="D34" s="13" t="s">
        <v>3</v>
      </c>
      <c r="E34" s="1">
        <v>1.05</v>
      </c>
      <c r="F34" s="32">
        <f t="shared" ref="F34:F40" si="0">H34*0.97</f>
        <v>0.24249999999999999</v>
      </c>
      <c r="G34" s="23">
        <f t="shared" ref="G34:G42" si="1">ROUND(E34*F34,2)</f>
        <v>0.25</v>
      </c>
      <c r="H34" s="1">
        <v>0.25</v>
      </c>
    </row>
    <row r="35" spans="2:8" hidden="1" x14ac:dyDescent="0.25">
      <c r="B35" s="5" t="s">
        <v>37</v>
      </c>
      <c r="C35" s="3" t="s">
        <v>34</v>
      </c>
      <c r="D35" s="13" t="s">
        <v>29</v>
      </c>
      <c r="E35" s="1">
        <v>3.0000000000000001E-3</v>
      </c>
      <c r="F35" s="32">
        <f t="shared" si="0"/>
        <v>43.601500000000001</v>
      </c>
      <c r="G35" s="23">
        <f t="shared" si="1"/>
        <v>0.13</v>
      </c>
      <c r="H35" s="1">
        <v>44.95</v>
      </c>
    </row>
    <row r="36" spans="2:8" hidden="1" x14ac:dyDescent="0.25">
      <c r="B36" s="5" t="s">
        <v>36</v>
      </c>
      <c r="C36" s="3" t="s">
        <v>35</v>
      </c>
      <c r="D36" s="13" t="s">
        <v>40</v>
      </c>
      <c r="E36" s="1">
        <v>3.0000000000000001E-3</v>
      </c>
      <c r="F36" s="32">
        <f t="shared" si="0"/>
        <v>32.184599999999996</v>
      </c>
      <c r="G36" s="23">
        <f t="shared" si="1"/>
        <v>0.1</v>
      </c>
      <c r="H36" s="1">
        <v>33.18</v>
      </c>
    </row>
    <row r="37" spans="2:8" hidden="1" x14ac:dyDescent="0.25">
      <c r="B37" s="5" t="s">
        <v>42</v>
      </c>
      <c r="C37" s="4" t="s">
        <v>41</v>
      </c>
      <c r="D37" s="13" t="s">
        <v>29</v>
      </c>
      <c r="E37" s="2">
        <v>3.2</v>
      </c>
      <c r="F37" s="32">
        <f t="shared" si="0"/>
        <v>0.37830000000000003</v>
      </c>
      <c r="G37" s="23">
        <f t="shared" si="1"/>
        <v>1.21</v>
      </c>
      <c r="H37" s="1">
        <v>0.39</v>
      </c>
    </row>
    <row r="38" spans="2:8" hidden="1" x14ac:dyDescent="0.25">
      <c r="B38" s="5" t="s">
        <v>44</v>
      </c>
      <c r="C38" s="4" t="s">
        <v>38</v>
      </c>
      <c r="D38" s="13" t="s">
        <v>30</v>
      </c>
      <c r="E38" s="1">
        <v>5.0000000000000001E-3</v>
      </c>
      <c r="F38" s="32">
        <f t="shared" si="0"/>
        <v>58.199999999999996</v>
      </c>
      <c r="G38" s="23">
        <f t="shared" si="1"/>
        <v>0.28999999999999998</v>
      </c>
      <c r="H38" s="1">
        <v>60</v>
      </c>
    </row>
    <row r="39" spans="2:8" hidden="1" x14ac:dyDescent="0.25">
      <c r="B39" s="29" t="s">
        <v>43</v>
      </c>
      <c r="C39" s="4" t="s">
        <v>39</v>
      </c>
      <c r="D39" s="13" t="s">
        <v>25</v>
      </c>
      <c r="E39" s="2">
        <v>1.84</v>
      </c>
      <c r="F39" s="32">
        <f>H39*0.97</f>
        <v>10.3111</v>
      </c>
      <c r="G39" s="33">
        <f t="shared" si="1"/>
        <v>18.97</v>
      </c>
      <c r="H39" s="1">
        <v>10.63</v>
      </c>
    </row>
    <row r="40" spans="2:8" hidden="1" x14ac:dyDescent="0.25">
      <c r="B40" s="6" t="s">
        <v>22</v>
      </c>
      <c r="C40" s="4" t="s">
        <v>18</v>
      </c>
      <c r="D40" s="13" t="s">
        <v>25</v>
      </c>
      <c r="E40" s="2">
        <v>1.84</v>
      </c>
      <c r="F40" s="32">
        <f t="shared" si="0"/>
        <v>7.6435999999999993</v>
      </c>
      <c r="G40" s="33">
        <f t="shared" si="1"/>
        <v>14.06</v>
      </c>
      <c r="H40" s="1">
        <v>7.88</v>
      </c>
    </row>
    <row r="41" spans="2:8" hidden="1" x14ac:dyDescent="0.25">
      <c r="B41" s="36" t="s">
        <v>48</v>
      </c>
      <c r="C41" s="4" t="s">
        <v>50</v>
      </c>
      <c r="D41" s="13" t="s">
        <v>25</v>
      </c>
      <c r="E41" s="1">
        <v>0.15</v>
      </c>
      <c r="F41" s="24">
        <v>5.0599999999999996</v>
      </c>
      <c r="G41" s="8">
        <f t="shared" si="1"/>
        <v>0.76</v>
      </c>
      <c r="H41" s="1">
        <v>1.83</v>
      </c>
    </row>
    <row r="42" spans="2:8" hidden="1" x14ac:dyDescent="0.25">
      <c r="B42" s="35" t="s">
        <v>49</v>
      </c>
      <c r="C42" s="4" t="s">
        <v>51</v>
      </c>
      <c r="D42" s="13" t="s">
        <v>25</v>
      </c>
      <c r="E42" s="1">
        <v>2</v>
      </c>
      <c r="F42" s="24">
        <v>3.41</v>
      </c>
      <c r="G42" s="8">
        <f t="shared" si="1"/>
        <v>6.82</v>
      </c>
      <c r="H42" s="1">
        <v>1.78</v>
      </c>
    </row>
    <row r="43" spans="2:8" hidden="1" x14ac:dyDescent="0.25">
      <c r="B43" s="14" t="s">
        <v>8</v>
      </c>
      <c r="C43" s="22" t="s">
        <v>9</v>
      </c>
      <c r="D43" s="15" t="s">
        <v>10</v>
      </c>
      <c r="E43" s="15" t="s">
        <v>11</v>
      </c>
      <c r="F43" s="18" t="s">
        <v>12</v>
      </c>
      <c r="G43" s="20" t="s">
        <v>13</v>
      </c>
    </row>
    <row r="44" spans="2:8" ht="15.75" hidden="1" thickBot="1" x14ac:dyDescent="0.3">
      <c r="B44" s="16">
        <v>0</v>
      </c>
      <c r="C44" s="17">
        <f>G33+G34+G35+G36+G37+G38</f>
        <v>9.041599999999999</v>
      </c>
      <c r="D44" s="17">
        <f>G39+G40</f>
        <v>33.03</v>
      </c>
      <c r="E44" s="17">
        <f>SUM(G41:G42)</f>
        <v>7.58</v>
      </c>
      <c r="F44" s="19">
        <v>0</v>
      </c>
      <c r="G44" s="34">
        <f>SUM(G33:G42)+0.01</f>
        <v>49.661599999999993</v>
      </c>
    </row>
    <row r="45" spans="2:8" hidden="1" x14ac:dyDescent="0.25"/>
  </sheetData>
  <mergeCells count="6">
    <mergeCell ref="B3:G3"/>
    <mergeCell ref="B4:G4"/>
    <mergeCell ref="B15:G15"/>
    <mergeCell ref="B16:G16"/>
    <mergeCell ref="B30:G30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5"/>
  <sheetViews>
    <sheetView view="pageBreakPreview" zoomScaleNormal="100" zoomScaleSheetLayoutView="100" workbookViewId="0">
      <selection activeCell="F20" sqref="F20"/>
    </sheetView>
  </sheetViews>
  <sheetFormatPr defaultRowHeight="15" x14ac:dyDescent="0.25"/>
  <cols>
    <col min="2" max="2" width="12.85546875" bestFit="1" customWidth="1"/>
    <col min="3" max="3" width="44.85546875" customWidth="1"/>
    <col min="4" max="4" width="12.7109375" bestFit="1" customWidth="1"/>
    <col min="5" max="5" width="10.140625" bestFit="1" customWidth="1"/>
    <col min="6" max="6" width="10.28515625" bestFit="1" customWidth="1"/>
    <col min="7" max="7" width="15.5703125" bestFit="1" customWidth="1"/>
    <col min="8" max="8" width="0" hidden="1" customWidth="1"/>
  </cols>
  <sheetData>
    <row r="2" spans="2:7" hidden="1" x14ac:dyDescent="0.25"/>
    <row r="3" spans="2:7" ht="15.75" hidden="1" x14ac:dyDescent="0.25">
      <c r="B3" s="41" t="s">
        <v>14</v>
      </c>
      <c r="C3" s="42"/>
      <c r="D3" s="42"/>
      <c r="E3" s="42"/>
      <c r="F3" s="42"/>
      <c r="G3" s="43"/>
    </row>
    <row r="4" spans="2:7" ht="60" hidden="1" customHeight="1" thickBot="1" x14ac:dyDescent="0.3">
      <c r="B4" s="44" t="s">
        <v>16</v>
      </c>
      <c r="C4" s="45"/>
      <c r="D4" s="45"/>
      <c r="E4" s="45"/>
      <c r="F4" s="45"/>
      <c r="G4" s="46"/>
    </row>
    <row r="5" spans="2:7" ht="15.75" hidden="1" thickBot="1" x14ac:dyDescent="0.3">
      <c r="B5" s="11" t="s">
        <v>7</v>
      </c>
      <c r="C5" s="12" t="s">
        <v>2</v>
      </c>
      <c r="D5" s="26" t="s">
        <v>3</v>
      </c>
      <c r="E5" s="26" t="s">
        <v>4</v>
      </c>
      <c r="F5" s="26" t="s">
        <v>5</v>
      </c>
      <c r="G5" s="27" t="s">
        <v>6</v>
      </c>
    </row>
    <row r="6" spans="2:7" hidden="1" x14ac:dyDescent="0.25">
      <c r="B6" s="9" t="s">
        <v>0</v>
      </c>
      <c r="C6" s="10" t="s">
        <v>26</v>
      </c>
      <c r="D6" s="25" t="s">
        <v>3</v>
      </c>
      <c r="E6" s="7">
        <v>1</v>
      </c>
      <c r="F6" s="7">
        <v>107.5</v>
      </c>
      <c r="G6" s="8">
        <v>107.5</v>
      </c>
    </row>
    <row r="7" spans="2:7" hidden="1" x14ac:dyDescent="0.25">
      <c r="B7" s="5" t="s">
        <v>21</v>
      </c>
      <c r="C7" s="4" t="s">
        <v>17</v>
      </c>
      <c r="D7" s="13" t="s">
        <v>25</v>
      </c>
      <c r="E7" s="1">
        <v>0.25</v>
      </c>
      <c r="F7" s="1">
        <v>4.05</v>
      </c>
      <c r="G7" s="8">
        <f>ROUND(E7*F7,2)</f>
        <v>1.01</v>
      </c>
    </row>
    <row r="8" spans="2:7" hidden="1" x14ac:dyDescent="0.25">
      <c r="B8" s="6" t="s">
        <v>22</v>
      </c>
      <c r="C8" s="4" t="s">
        <v>18</v>
      </c>
      <c r="D8" s="13" t="s">
        <v>25</v>
      </c>
      <c r="E8" s="1">
        <v>0.5</v>
      </c>
      <c r="F8" s="1">
        <v>4.05</v>
      </c>
      <c r="G8" s="8">
        <f>ROUND(E8*F8,2)</f>
        <v>2.0299999999999998</v>
      </c>
    </row>
    <row r="9" spans="2:7" hidden="1" x14ac:dyDescent="0.25">
      <c r="B9" s="5" t="s">
        <v>23</v>
      </c>
      <c r="C9" s="4" t="s">
        <v>19</v>
      </c>
      <c r="D9" s="13" t="s">
        <v>25</v>
      </c>
      <c r="E9" s="1">
        <v>0.5</v>
      </c>
      <c r="F9" s="1">
        <v>1.83</v>
      </c>
      <c r="G9" s="8">
        <f>ROUND(E9*F9,2)</f>
        <v>0.92</v>
      </c>
    </row>
    <row r="10" spans="2:7" hidden="1" x14ac:dyDescent="0.25">
      <c r="B10" s="5" t="s">
        <v>24</v>
      </c>
      <c r="C10" s="3" t="s">
        <v>20</v>
      </c>
      <c r="D10" s="13" t="s">
        <v>25</v>
      </c>
      <c r="E10" s="1">
        <v>0.25</v>
      </c>
      <c r="F10" s="1">
        <v>2.0099999999999998</v>
      </c>
      <c r="G10" s="8">
        <f>ROUND(E10*F10,2)</f>
        <v>0.5</v>
      </c>
    </row>
    <row r="11" spans="2:7" hidden="1" x14ac:dyDescent="0.25">
      <c r="B11" s="14" t="s">
        <v>8</v>
      </c>
      <c r="C11" s="22" t="s">
        <v>9</v>
      </c>
      <c r="D11" s="15" t="s">
        <v>10</v>
      </c>
      <c r="E11" s="15" t="s">
        <v>11</v>
      </c>
      <c r="F11" s="18" t="s">
        <v>12</v>
      </c>
      <c r="G11" s="20" t="s">
        <v>13</v>
      </c>
    </row>
    <row r="12" spans="2:7" ht="15.75" hidden="1" thickBot="1" x14ac:dyDescent="0.3">
      <c r="B12" s="16">
        <v>0</v>
      </c>
      <c r="C12" s="17">
        <f>G6</f>
        <v>107.5</v>
      </c>
      <c r="D12" s="17">
        <f>SUM(G7:G8)</f>
        <v>3.04</v>
      </c>
      <c r="E12" s="17">
        <f>SUM(G9:G10)</f>
        <v>1.42</v>
      </c>
      <c r="F12" s="19">
        <v>0</v>
      </c>
      <c r="G12" s="21">
        <f>SUM(G6:G10)</f>
        <v>111.96000000000001</v>
      </c>
    </row>
    <row r="14" spans="2:7" ht="15.75" thickBot="1" x14ac:dyDescent="0.3"/>
    <row r="15" spans="2:7" ht="16.5" thickBot="1" x14ac:dyDescent="0.3">
      <c r="B15" s="41" t="s">
        <v>14</v>
      </c>
      <c r="C15" s="42"/>
      <c r="D15" s="42"/>
      <c r="E15" s="42"/>
      <c r="F15" s="42"/>
      <c r="G15" s="43"/>
    </row>
    <row r="16" spans="2:7" ht="61.5" customHeight="1" thickBot="1" x14ac:dyDescent="0.3">
      <c r="B16" s="44" t="s">
        <v>143</v>
      </c>
      <c r="C16" s="45"/>
      <c r="D16" s="45"/>
      <c r="E16" s="45"/>
      <c r="F16" s="45"/>
      <c r="G16" s="46"/>
    </row>
    <row r="17" spans="2:8" ht="15.75" thickBot="1" x14ac:dyDescent="0.3">
      <c r="B17" s="11" t="s">
        <v>7</v>
      </c>
      <c r="C17" s="12" t="s">
        <v>2</v>
      </c>
      <c r="D17" s="26" t="s">
        <v>3</v>
      </c>
      <c r="E17" s="26" t="s">
        <v>4</v>
      </c>
      <c r="F17" s="26" t="s">
        <v>5</v>
      </c>
      <c r="G17" s="27" t="s">
        <v>6</v>
      </c>
    </row>
    <row r="18" spans="2:8" x14ac:dyDescent="0.25">
      <c r="B18" s="47" t="s">
        <v>52</v>
      </c>
      <c r="C18" s="48" t="s">
        <v>144</v>
      </c>
      <c r="D18" s="49" t="s">
        <v>1</v>
      </c>
      <c r="E18" s="50">
        <v>1</v>
      </c>
      <c r="F18" s="52">
        <v>72.91</v>
      </c>
      <c r="G18" s="51">
        <f>F18</f>
        <v>72.91</v>
      </c>
    </row>
    <row r="19" spans="2:8" ht="15.75" customHeight="1" x14ac:dyDescent="0.25">
      <c r="B19" s="9" t="s">
        <v>94</v>
      </c>
      <c r="C19" s="10" t="s">
        <v>145</v>
      </c>
      <c r="D19" s="25" t="s">
        <v>3</v>
      </c>
      <c r="E19" s="7">
        <v>2</v>
      </c>
      <c r="F19" s="32">
        <v>9.6</v>
      </c>
      <c r="G19" s="33">
        <f>F19*E19</f>
        <v>19.2</v>
      </c>
      <c r="H19" s="7">
        <v>107.5</v>
      </c>
    </row>
    <row r="20" spans="2:8" x14ac:dyDescent="0.25">
      <c r="B20" s="5" t="s">
        <v>58</v>
      </c>
      <c r="C20" s="4" t="s">
        <v>19</v>
      </c>
      <c r="D20" s="13" t="s">
        <v>25</v>
      </c>
      <c r="E20" s="1">
        <v>2</v>
      </c>
      <c r="F20" s="32">
        <f>H20*0.97</f>
        <v>1.7751000000000001</v>
      </c>
      <c r="G20" s="8">
        <f>ROUND(E20*F20,2)</f>
        <v>3.55</v>
      </c>
      <c r="H20" s="1">
        <v>1.83</v>
      </c>
    </row>
    <row r="21" spans="2:8" ht="15.75" thickBot="1" x14ac:dyDescent="0.3">
      <c r="B21" s="5" t="s">
        <v>52</v>
      </c>
      <c r="C21" s="3" t="s">
        <v>96</v>
      </c>
      <c r="D21" s="13" t="s">
        <v>25</v>
      </c>
      <c r="E21" s="1">
        <v>2</v>
      </c>
      <c r="F21" s="32">
        <f>H21*0.97</f>
        <v>1.9496999999999998</v>
      </c>
      <c r="G21" s="8">
        <f>ROUND(E21*F21,2)</f>
        <v>3.9</v>
      </c>
      <c r="H21" s="1">
        <v>2.0099999999999998</v>
      </c>
    </row>
    <row r="22" spans="2:8" x14ac:dyDescent="0.25">
      <c r="B22" s="14" t="s">
        <v>8</v>
      </c>
      <c r="C22" s="22" t="s">
        <v>9</v>
      </c>
      <c r="D22" s="15" t="s">
        <v>10</v>
      </c>
      <c r="E22" s="15" t="s">
        <v>11</v>
      </c>
      <c r="F22" s="18" t="s">
        <v>12</v>
      </c>
      <c r="G22" s="20" t="s">
        <v>13</v>
      </c>
    </row>
    <row r="23" spans="2:8" ht="15.75" thickBot="1" x14ac:dyDescent="0.3">
      <c r="B23" s="16">
        <v>0</v>
      </c>
      <c r="C23" s="17">
        <f>G19+G18</f>
        <v>92.11</v>
      </c>
      <c r="D23" s="17">
        <f>G20+G21</f>
        <v>7.4499999999999993</v>
      </c>
      <c r="E23" s="37">
        <f>D23*0.4879</f>
        <v>3.6348549999999995</v>
      </c>
      <c r="F23" s="19">
        <v>0</v>
      </c>
      <c r="G23" s="34">
        <f>E23+D23+C23</f>
        <v>103.194855</v>
      </c>
    </row>
    <row r="29" spans="2:8" hidden="1" x14ac:dyDescent="0.25"/>
    <row r="30" spans="2:8" ht="15.75" hidden="1" x14ac:dyDescent="0.25">
      <c r="B30" s="41" t="s">
        <v>14</v>
      </c>
      <c r="C30" s="42"/>
      <c r="D30" s="42"/>
      <c r="E30" s="42"/>
      <c r="F30" s="42"/>
      <c r="G30" s="43"/>
    </row>
    <row r="31" spans="2:8" ht="65.25" hidden="1" customHeight="1" thickBot="1" x14ac:dyDescent="0.3">
      <c r="B31" s="44" t="s">
        <v>27</v>
      </c>
      <c r="C31" s="45"/>
      <c r="D31" s="45"/>
      <c r="E31" s="45"/>
      <c r="F31" s="45"/>
      <c r="G31" s="46"/>
    </row>
    <row r="32" spans="2:8" ht="15.75" hidden="1" thickBot="1" x14ac:dyDescent="0.3">
      <c r="B32" s="11" t="s">
        <v>7</v>
      </c>
      <c r="C32" s="12" t="s">
        <v>2</v>
      </c>
      <c r="D32" s="26" t="s">
        <v>3</v>
      </c>
      <c r="E32" s="26" t="s">
        <v>4</v>
      </c>
      <c r="F32" s="26" t="s">
        <v>5</v>
      </c>
      <c r="G32" s="27" t="s">
        <v>6</v>
      </c>
    </row>
    <row r="33" spans="2:8" hidden="1" x14ac:dyDescent="0.25">
      <c r="B33" s="9" t="s">
        <v>0</v>
      </c>
      <c r="C33" s="10" t="s">
        <v>31</v>
      </c>
      <c r="D33" s="25" t="s">
        <v>15</v>
      </c>
      <c r="E33" s="24">
        <v>4</v>
      </c>
      <c r="F33" s="32">
        <f>H33*0.97</f>
        <v>1.7654000000000001</v>
      </c>
      <c r="G33" s="33">
        <f>E33*F33</f>
        <v>7.0616000000000003</v>
      </c>
      <c r="H33" s="7">
        <v>1.82</v>
      </c>
    </row>
    <row r="34" spans="2:8" ht="22.5" hidden="1" x14ac:dyDescent="0.25">
      <c r="B34" s="5" t="s">
        <v>33</v>
      </c>
      <c r="C34" s="4" t="s">
        <v>32</v>
      </c>
      <c r="D34" s="13" t="s">
        <v>3</v>
      </c>
      <c r="E34" s="1">
        <v>1.05</v>
      </c>
      <c r="F34" s="32">
        <f t="shared" ref="F34:F40" si="0">H34*0.97</f>
        <v>0.24249999999999999</v>
      </c>
      <c r="G34" s="23">
        <f t="shared" ref="G34:G42" si="1">ROUND(E34*F34,2)</f>
        <v>0.25</v>
      </c>
      <c r="H34" s="1">
        <v>0.25</v>
      </c>
    </row>
    <row r="35" spans="2:8" hidden="1" x14ac:dyDescent="0.25">
      <c r="B35" s="5" t="s">
        <v>37</v>
      </c>
      <c r="C35" s="3" t="s">
        <v>34</v>
      </c>
      <c r="D35" s="13" t="s">
        <v>29</v>
      </c>
      <c r="E35" s="1">
        <v>3.0000000000000001E-3</v>
      </c>
      <c r="F35" s="32">
        <f t="shared" si="0"/>
        <v>43.601500000000001</v>
      </c>
      <c r="G35" s="23">
        <f t="shared" si="1"/>
        <v>0.13</v>
      </c>
      <c r="H35" s="1">
        <v>44.95</v>
      </c>
    </row>
    <row r="36" spans="2:8" hidden="1" x14ac:dyDescent="0.25">
      <c r="B36" s="5" t="s">
        <v>36</v>
      </c>
      <c r="C36" s="3" t="s">
        <v>35</v>
      </c>
      <c r="D36" s="13" t="s">
        <v>40</v>
      </c>
      <c r="E36" s="1">
        <v>3.0000000000000001E-3</v>
      </c>
      <c r="F36" s="32">
        <f t="shared" si="0"/>
        <v>32.184599999999996</v>
      </c>
      <c r="G36" s="23">
        <f t="shared" si="1"/>
        <v>0.1</v>
      </c>
      <c r="H36" s="1">
        <v>33.18</v>
      </c>
    </row>
    <row r="37" spans="2:8" hidden="1" x14ac:dyDescent="0.25">
      <c r="B37" s="5" t="s">
        <v>42</v>
      </c>
      <c r="C37" s="4" t="s">
        <v>41</v>
      </c>
      <c r="D37" s="13" t="s">
        <v>29</v>
      </c>
      <c r="E37" s="2">
        <v>3.2</v>
      </c>
      <c r="F37" s="32">
        <f t="shared" si="0"/>
        <v>0.37830000000000003</v>
      </c>
      <c r="G37" s="23">
        <f t="shared" si="1"/>
        <v>1.21</v>
      </c>
      <c r="H37" s="1">
        <v>0.39</v>
      </c>
    </row>
    <row r="38" spans="2:8" hidden="1" x14ac:dyDescent="0.25">
      <c r="B38" s="5" t="s">
        <v>44</v>
      </c>
      <c r="C38" s="4" t="s">
        <v>38</v>
      </c>
      <c r="D38" s="13" t="s">
        <v>30</v>
      </c>
      <c r="E38" s="1">
        <v>5.0000000000000001E-3</v>
      </c>
      <c r="F38" s="32">
        <f t="shared" si="0"/>
        <v>58.199999999999996</v>
      </c>
      <c r="G38" s="23">
        <f t="shared" si="1"/>
        <v>0.28999999999999998</v>
      </c>
      <c r="H38" s="1">
        <v>60</v>
      </c>
    </row>
    <row r="39" spans="2:8" hidden="1" x14ac:dyDescent="0.25">
      <c r="B39" s="29" t="s">
        <v>43</v>
      </c>
      <c r="C39" s="4" t="s">
        <v>39</v>
      </c>
      <c r="D39" s="13" t="s">
        <v>25</v>
      </c>
      <c r="E39" s="2">
        <v>1.84</v>
      </c>
      <c r="F39" s="32">
        <f>H39*0.97</f>
        <v>10.3111</v>
      </c>
      <c r="G39" s="33">
        <f t="shared" si="1"/>
        <v>18.97</v>
      </c>
      <c r="H39" s="1">
        <v>10.63</v>
      </c>
    </row>
    <row r="40" spans="2:8" hidden="1" x14ac:dyDescent="0.25">
      <c r="B40" s="6" t="s">
        <v>22</v>
      </c>
      <c r="C40" s="4" t="s">
        <v>18</v>
      </c>
      <c r="D40" s="13" t="s">
        <v>25</v>
      </c>
      <c r="E40" s="2">
        <v>1.84</v>
      </c>
      <c r="F40" s="32">
        <f t="shared" si="0"/>
        <v>7.6435999999999993</v>
      </c>
      <c r="G40" s="33">
        <f t="shared" si="1"/>
        <v>14.06</v>
      </c>
      <c r="H40" s="1">
        <v>7.88</v>
      </c>
    </row>
    <row r="41" spans="2:8" hidden="1" x14ac:dyDescent="0.25">
      <c r="B41" s="36" t="s">
        <v>48</v>
      </c>
      <c r="C41" s="4" t="s">
        <v>50</v>
      </c>
      <c r="D41" s="13" t="s">
        <v>25</v>
      </c>
      <c r="E41" s="1">
        <v>0.15</v>
      </c>
      <c r="F41" s="24">
        <v>5.0599999999999996</v>
      </c>
      <c r="G41" s="8">
        <f t="shared" si="1"/>
        <v>0.76</v>
      </c>
      <c r="H41" s="1">
        <v>1.83</v>
      </c>
    </row>
    <row r="42" spans="2:8" hidden="1" x14ac:dyDescent="0.25">
      <c r="B42" s="35" t="s">
        <v>49</v>
      </c>
      <c r="C42" s="4" t="s">
        <v>51</v>
      </c>
      <c r="D42" s="13" t="s">
        <v>25</v>
      </c>
      <c r="E42" s="1">
        <v>2</v>
      </c>
      <c r="F42" s="24">
        <v>3.41</v>
      </c>
      <c r="G42" s="8">
        <f t="shared" si="1"/>
        <v>6.82</v>
      </c>
      <c r="H42" s="1">
        <v>1.78</v>
      </c>
    </row>
    <row r="43" spans="2:8" hidden="1" x14ac:dyDescent="0.25">
      <c r="B43" s="14" t="s">
        <v>8</v>
      </c>
      <c r="C43" s="22" t="s">
        <v>9</v>
      </c>
      <c r="D43" s="15" t="s">
        <v>10</v>
      </c>
      <c r="E43" s="15" t="s">
        <v>11</v>
      </c>
      <c r="F43" s="18" t="s">
        <v>12</v>
      </c>
      <c r="G43" s="20" t="s">
        <v>13</v>
      </c>
    </row>
    <row r="44" spans="2:8" ht="15.75" hidden="1" thickBot="1" x14ac:dyDescent="0.3">
      <c r="B44" s="16">
        <v>0</v>
      </c>
      <c r="C44" s="17">
        <f>G33+G34+G35+G36+G37+G38</f>
        <v>9.041599999999999</v>
      </c>
      <c r="D44" s="17">
        <f>G39+G40</f>
        <v>33.03</v>
      </c>
      <c r="E44" s="17">
        <f>SUM(G41:G42)</f>
        <v>7.58</v>
      </c>
      <c r="F44" s="19">
        <v>0</v>
      </c>
      <c r="G44" s="34">
        <f>SUM(G33:G42)+0.01</f>
        <v>49.661599999999993</v>
      </c>
    </row>
    <row r="45" spans="2:8" hidden="1" x14ac:dyDescent="0.25"/>
  </sheetData>
  <mergeCells count="6">
    <mergeCell ref="B3:G3"/>
    <mergeCell ref="B4:G4"/>
    <mergeCell ref="B15:G15"/>
    <mergeCell ref="B16:G16"/>
    <mergeCell ref="B30:G30"/>
    <mergeCell ref="B31:G31"/>
  </mergeCells>
  <pageMargins left="1.1811023622047245" right="0.78740157480314965" top="0.78740157480314965" bottom="0.78740157480314965" header="0" footer="0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50</vt:i4>
      </vt:variant>
      <vt:variant>
        <vt:lpstr>Intervalos nomeados</vt:lpstr>
      </vt:variant>
      <vt:variant>
        <vt:i4>50</vt:i4>
      </vt:variant>
    </vt:vector>
  </HeadingPairs>
  <TitlesOfParts>
    <vt:vector size="100" baseType="lpstr">
      <vt:lpstr>Janela 7.3</vt:lpstr>
      <vt:lpstr>Janela 7.2</vt:lpstr>
      <vt:lpstr>Porta em Madeira 7.1</vt:lpstr>
      <vt:lpstr>Casquilho 6.4</vt:lpstr>
      <vt:lpstr>Emboço 6.3</vt:lpstr>
      <vt:lpstr>Encunhamento 5.7</vt:lpstr>
      <vt:lpstr>Verga 5.6</vt:lpstr>
      <vt:lpstr>Verga 5.5</vt:lpstr>
      <vt:lpstr>Laje 5.4</vt:lpstr>
      <vt:lpstr>Forma 5.3</vt:lpstr>
      <vt:lpstr>Forma 5.2</vt:lpstr>
      <vt:lpstr>Concreto 20Mpa 5.1</vt:lpstr>
      <vt:lpstr>Alvenaria 4.1</vt:lpstr>
      <vt:lpstr>Alvenaria 3.4</vt:lpstr>
      <vt:lpstr>Cinta 3.3</vt:lpstr>
      <vt:lpstr>Embassamento 3.2</vt:lpstr>
      <vt:lpstr>Lastro de concreto9.1</vt:lpstr>
      <vt:lpstr>Regularização9.2</vt:lpstr>
      <vt:lpstr>Trama 10.1</vt:lpstr>
      <vt:lpstr>Telhamento 10.2</vt:lpstr>
      <vt:lpstr>Rufo 10.3</vt:lpstr>
      <vt:lpstr>Lâmpada 11.4</vt:lpstr>
      <vt:lpstr>Refletor 11.9</vt:lpstr>
      <vt:lpstr>Relé 11.10</vt:lpstr>
      <vt:lpstr>Terminal 11.11</vt:lpstr>
      <vt:lpstr>Lixamento 8.4</vt:lpstr>
      <vt:lpstr>Lixamento 8.3</vt:lpstr>
      <vt:lpstr>Pintura Acetinada 8.7</vt:lpstr>
      <vt:lpstr>Pintura Acrílica 8.6</vt:lpstr>
      <vt:lpstr>Fundo Selador 8.2</vt:lpstr>
      <vt:lpstr>Transporte com caminhão2.3</vt:lpstr>
      <vt:lpstr>Demolição de Alvenaria 1.1</vt:lpstr>
      <vt:lpstr>Transporte com caminhão1.2</vt:lpstr>
      <vt:lpstr>Escavação Manual 2.1</vt:lpstr>
      <vt:lpstr>Aterro Manual 2.2</vt:lpstr>
      <vt:lpstr>Lastro de Concreto3.1</vt:lpstr>
      <vt:lpstr>Chapisco 6.1</vt:lpstr>
      <vt:lpstr>Massa Única 6.2</vt:lpstr>
      <vt:lpstr>Fundo Selador 8.1</vt:lpstr>
      <vt:lpstr>Pintura Acrílica 8.5</vt:lpstr>
      <vt:lpstr>Pintura Esmalte 8.8</vt:lpstr>
      <vt:lpstr>Piso Granilite 9.3</vt:lpstr>
      <vt:lpstr>Disjuntor 16A 11.2</vt:lpstr>
      <vt:lpstr>Interruptor 11.7</vt:lpstr>
      <vt:lpstr>Caixa PVC 11.6</vt:lpstr>
      <vt:lpstr>Luminária 11.5</vt:lpstr>
      <vt:lpstr>Tomada 11.8</vt:lpstr>
      <vt:lpstr>Eletroduto 11.3</vt:lpstr>
      <vt:lpstr>Cabo Cobre 2,5 11.1</vt:lpstr>
      <vt:lpstr>Limpeza 12.1</vt:lpstr>
      <vt:lpstr>'Alvenaria 3.4'!Area_de_impressao</vt:lpstr>
      <vt:lpstr>'Alvenaria 4.1'!Area_de_impressao</vt:lpstr>
      <vt:lpstr>'Aterro Manual 2.2'!Area_de_impressao</vt:lpstr>
      <vt:lpstr>'Cabo Cobre 2,5 11.1'!Area_de_impressao</vt:lpstr>
      <vt:lpstr>'Caixa PVC 11.6'!Area_de_impressao</vt:lpstr>
      <vt:lpstr>'Casquilho 6.4'!Area_de_impressao</vt:lpstr>
      <vt:lpstr>'Chapisco 6.1'!Area_de_impressao</vt:lpstr>
      <vt:lpstr>'Cinta 3.3'!Area_de_impressao</vt:lpstr>
      <vt:lpstr>'Concreto 20Mpa 5.1'!Area_de_impressao</vt:lpstr>
      <vt:lpstr>'Demolição de Alvenaria 1.1'!Area_de_impressao</vt:lpstr>
      <vt:lpstr>'Disjuntor 16A 11.2'!Area_de_impressao</vt:lpstr>
      <vt:lpstr>'Eletroduto 11.3'!Area_de_impressao</vt:lpstr>
      <vt:lpstr>'Embassamento 3.2'!Area_de_impressao</vt:lpstr>
      <vt:lpstr>'Emboço 6.3'!Area_de_impressao</vt:lpstr>
      <vt:lpstr>'Encunhamento 5.7'!Area_de_impressao</vt:lpstr>
      <vt:lpstr>'Escavação Manual 2.1'!Area_de_impressao</vt:lpstr>
      <vt:lpstr>'Forma 5.2'!Area_de_impressao</vt:lpstr>
      <vt:lpstr>'Forma 5.3'!Area_de_impressao</vt:lpstr>
      <vt:lpstr>'Fundo Selador 8.1'!Area_de_impressao</vt:lpstr>
      <vt:lpstr>'Fundo Selador 8.2'!Area_de_impressao</vt:lpstr>
      <vt:lpstr>'Interruptor 11.7'!Area_de_impressao</vt:lpstr>
      <vt:lpstr>'Janela 7.2'!Area_de_impressao</vt:lpstr>
      <vt:lpstr>'Janela 7.3'!Area_de_impressao</vt:lpstr>
      <vt:lpstr>'Laje 5.4'!Area_de_impressao</vt:lpstr>
      <vt:lpstr>'Lâmpada 11.4'!Area_de_impressao</vt:lpstr>
      <vt:lpstr>'Lastro de Concreto3.1'!Area_de_impressao</vt:lpstr>
      <vt:lpstr>'Lastro de concreto9.1'!Area_de_impressao</vt:lpstr>
      <vt:lpstr>'Limpeza 12.1'!Area_de_impressao</vt:lpstr>
      <vt:lpstr>'Lixamento 8.3'!Area_de_impressao</vt:lpstr>
      <vt:lpstr>'Lixamento 8.4'!Area_de_impressao</vt:lpstr>
      <vt:lpstr>'Luminária 11.5'!Area_de_impressao</vt:lpstr>
      <vt:lpstr>'Massa Única 6.2'!Area_de_impressao</vt:lpstr>
      <vt:lpstr>'Pintura Acetinada 8.7'!Area_de_impressao</vt:lpstr>
      <vt:lpstr>'Pintura Acrílica 8.5'!Area_de_impressao</vt:lpstr>
      <vt:lpstr>'Pintura Acrílica 8.6'!Area_de_impressao</vt:lpstr>
      <vt:lpstr>'Pintura Esmalte 8.8'!Area_de_impressao</vt:lpstr>
      <vt:lpstr>'Piso Granilite 9.3'!Area_de_impressao</vt:lpstr>
      <vt:lpstr>'Porta em Madeira 7.1'!Area_de_impressao</vt:lpstr>
      <vt:lpstr>'Refletor 11.9'!Area_de_impressao</vt:lpstr>
      <vt:lpstr>Regularização9.2!Area_de_impressao</vt:lpstr>
      <vt:lpstr>'Relé 11.10'!Area_de_impressao</vt:lpstr>
      <vt:lpstr>'Rufo 10.3'!Area_de_impressao</vt:lpstr>
      <vt:lpstr>'Telhamento 10.2'!Area_de_impressao</vt:lpstr>
      <vt:lpstr>'Terminal 11.11'!Area_de_impressao</vt:lpstr>
      <vt:lpstr>'Tomada 11.8'!Area_de_impressao</vt:lpstr>
      <vt:lpstr>'Trama 10.1'!Area_de_impressao</vt:lpstr>
      <vt:lpstr>'Transporte com caminhão1.2'!Area_de_impressao</vt:lpstr>
      <vt:lpstr>'Transporte com caminhão2.3'!Area_de_impressao</vt:lpstr>
      <vt:lpstr>'Verga 5.5'!Area_de_impressao</vt:lpstr>
      <vt:lpstr>'Verga 5.6'!Area_de_impressao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OBRAS-07</dc:creator>
  <cp:lastModifiedBy>IRAMAR SANTOS</cp:lastModifiedBy>
  <cp:lastPrinted>2018-10-23T20:52:02Z</cp:lastPrinted>
  <dcterms:created xsi:type="dcterms:W3CDTF">2015-04-10T17:24:18Z</dcterms:created>
  <dcterms:modified xsi:type="dcterms:W3CDTF">2018-10-24T01:47:14Z</dcterms:modified>
</cp:coreProperties>
</file>