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FPB\Dropbox\Diretoria de Orçamento\Orçamento 2017\"/>
    </mc:Choice>
  </mc:AlternateContent>
  <bookViews>
    <workbookView xWindow="0" yWindow="0" windowWidth="15360" windowHeight="7755" tabRatio="915" activeTab="1"/>
  </bookViews>
  <sheets>
    <sheet name="Resumo SIMEC" sheetId="23" r:id="rId1"/>
    <sheet name="Resumo" sheetId="22" r:id="rId2"/>
    <sheet name="Reitoria" sheetId="21" r:id="rId3"/>
    <sheet name="C.Av. Cabedelo Centro" sheetId="24" r:id="rId4"/>
    <sheet name="C.Av. Mangabeira" sheetId="25" r:id="rId5"/>
    <sheet name="C.Av. Soledade" sheetId="26" r:id="rId6"/>
    <sheet name="Cabedelo" sheetId="1" r:id="rId7"/>
    <sheet name="Cajazeiras" sheetId="12" r:id="rId8"/>
    <sheet name="Campina Grande" sheetId="13" r:id="rId9"/>
    <sheet name="Catolé do Rocha" sheetId="27" r:id="rId10"/>
    <sheet name="Esperança" sheetId="28" r:id="rId11"/>
    <sheet name="Guarabira" sheetId="14" r:id="rId12"/>
    <sheet name="Itabaiana" sheetId="30" r:id="rId13"/>
    <sheet name="Itaporanga" sheetId="29" r:id="rId14"/>
    <sheet name=" João Pessoa" sheetId="15" r:id="rId15"/>
    <sheet name="Monteiro" sheetId="16" r:id="rId16"/>
    <sheet name="Patos" sheetId="17" r:id="rId17"/>
    <sheet name="Picuí" sheetId="18" r:id="rId18"/>
    <sheet name="P.Isabel" sheetId="19" r:id="rId19"/>
    <sheet name="Santa Rita" sheetId="31" r:id="rId20"/>
    <sheet name="Sousa" sheetId="20" r:id="rId21"/>
  </sheets>
  <calcPr calcId="152511" iterateDelta="1E-4"/>
</workbook>
</file>

<file path=xl/calcChain.xml><?xml version="1.0" encoding="utf-8"?>
<calcChain xmlns="http://schemas.openxmlformats.org/spreadsheetml/2006/main">
  <c r="W19" i="22" l="1"/>
  <c r="W22" i="22"/>
  <c r="W10" i="22"/>
  <c r="F22" i="22" l="1"/>
  <c r="D52" i="22" l="1"/>
  <c r="G39" i="22" l="1"/>
  <c r="E32" i="22"/>
  <c r="G32" i="22" s="1"/>
  <c r="I32" i="22" s="1"/>
  <c r="H48" i="22" l="1"/>
  <c r="H47" i="22" s="1"/>
  <c r="H45" i="22"/>
  <c r="I45" i="22" s="1"/>
  <c r="H42" i="22"/>
  <c r="H41" i="22" s="1"/>
  <c r="G48" i="22"/>
  <c r="J48" i="22" s="1"/>
  <c r="K48" i="22" s="1"/>
  <c r="G46" i="22"/>
  <c r="G45" i="22"/>
  <c r="J45" i="22" s="1"/>
  <c r="K45" i="22" s="1"/>
  <c r="G43" i="22"/>
  <c r="G41" i="22" s="1"/>
  <c r="G42" i="22"/>
  <c r="J42" i="22" s="1"/>
  <c r="K42" i="22" s="1"/>
  <c r="G40" i="22"/>
  <c r="G38" i="22"/>
  <c r="F44" i="22"/>
  <c r="F41" i="22"/>
  <c r="F47" i="22"/>
  <c r="F38" i="22"/>
  <c r="G44" i="22" l="1"/>
  <c r="J44" i="22" s="1"/>
  <c r="K44" i="22" s="1"/>
  <c r="G47" i="22"/>
  <c r="H44" i="22"/>
  <c r="I42" i="22"/>
  <c r="I48" i="22"/>
  <c r="F49" i="22"/>
  <c r="D40" i="22"/>
  <c r="D39" i="22"/>
  <c r="C40" i="22"/>
  <c r="C39" i="22"/>
  <c r="D47" i="22"/>
  <c r="E47" i="22"/>
  <c r="J47" i="22" s="1"/>
  <c r="K47" i="22" s="1"/>
  <c r="C47" i="22"/>
  <c r="I47" i="22" s="1"/>
  <c r="D44" i="22"/>
  <c r="E44" i="22"/>
  <c r="C44" i="22"/>
  <c r="D41" i="22"/>
  <c r="J41" i="22" s="1"/>
  <c r="K41" i="22" s="1"/>
  <c r="E41" i="22"/>
  <c r="C41" i="22"/>
  <c r="I41" i="22" s="1"/>
  <c r="D38" i="22"/>
  <c r="J38" i="22" s="1"/>
  <c r="K38" i="22" s="1"/>
  <c r="E38" i="22"/>
  <c r="C38" i="22"/>
  <c r="H40" i="22" l="1"/>
  <c r="I40" i="22" s="1"/>
  <c r="I44" i="22"/>
  <c r="G49" i="22"/>
  <c r="H39" i="22"/>
  <c r="J39" i="22"/>
  <c r="K39" i="22" s="1"/>
  <c r="J40" i="22"/>
  <c r="K40" i="22" s="1"/>
  <c r="E49" i="22"/>
  <c r="D49" i="22"/>
  <c r="D53" i="22" s="1"/>
  <c r="C49" i="22"/>
  <c r="H33" i="22"/>
  <c r="H34" i="22"/>
  <c r="H32" i="22"/>
  <c r="G34" i="22"/>
  <c r="G33" i="22"/>
  <c r="I33" i="22" s="1"/>
  <c r="F32" i="22"/>
  <c r="H38" i="22" l="1"/>
  <c r="I39" i="22"/>
  <c r="D54" i="22"/>
  <c r="D55" i="22" s="1"/>
  <c r="D56" i="22" s="1"/>
  <c r="J49" i="22"/>
  <c r="K49" i="22" s="1"/>
  <c r="B24" i="22"/>
  <c r="B23" i="22"/>
  <c r="Y21" i="22"/>
  <c r="I38" i="22" l="1"/>
  <c r="H49" i="22"/>
  <c r="I49" i="22" s="1"/>
  <c r="F232" i="23"/>
  <c r="F202" i="23"/>
  <c r="F203" i="23" s="1"/>
  <c r="F192" i="23"/>
  <c r="F193" i="23" s="1"/>
  <c r="F231" i="23" s="1"/>
  <c r="F180" i="23"/>
  <c r="F181" i="23" s="1"/>
  <c r="F226" i="23" s="1"/>
  <c r="F170" i="23"/>
  <c r="F171" i="23" s="1"/>
  <c r="F160" i="23"/>
  <c r="F161" i="23" s="1"/>
  <c r="F233" i="23" l="1"/>
  <c r="F227" i="23"/>
  <c r="F24" i="22"/>
  <c r="F217" i="23"/>
  <c r="F23" i="22"/>
  <c r="F228" i="23"/>
  <c r="F97" i="23" l="1"/>
  <c r="F98" i="23" l="1"/>
  <c r="F99" i="23" s="1"/>
  <c r="F100" i="23" s="1"/>
  <c r="F88" i="23"/>
  <c r="F89" i="23"/>
  <c r="F90" i="23"/>
  <c r="F91" i="23"/>
  <c r="F92" i="23"/>
  <c r="F93" i="23"/>
  <c r="F87" i="23"/>
  <c r="F94" i="23" l="1"/>
  <c r="F95" i="23" s="1"/>
  <c r="F101" i="23" s="1"/>
  <c r="E128" i="17"/>
  <c r="E129" i="17" s="1"/>
  <c r="E130" i="17" s="1"/>
  <c r="E142" i="17" s="1"/>
  <c r="T14" i="22" s="1"/>
  <c r="E123" i="17"/>
  <c r="E121" i="17"/>
  <c r="E119" i="17"/>
  <c r="E117" i="17"/>
  <c r="E114" i="17"/>
  <c r="E112" i="17"/>
  <c r="E99" i="17"/>
  <c r="E100" i="17" s="1"/>
  <c r="E101" i="17" s="1"/>
  <c r="E141" i="17" s="1"/>
  <c r="T15" i="22" s="1"/>
  <c r="E95" i="17"/>
  <c r="E96" i="17" s="1"/>
  <c r="E78" i="17"/>
  <c r="E79" i="17" s="1"/>
  <c r="E75" i="17"/>
  <c r="E71" i="17"/>
  <c r="E69" i="17"/>
  <c r="E67" i="17"/>
  <c r="E65" i="17"/>
  <c r="E60" i="17"/>
  <c r="E58" i="17"/>
  <c r="E55" i="17"/>
  <c r="E53" i="17"/>
  <c r="E51" i="17"/>
  <c r="E39" i="17"/>
  <c r="E36" i="17"/>
  <c r="E31" i="17"/>
  <c r="E28" i="17"/>
  <c r="E24" i="17"/>
  <c r="E22" i="17"/>
  <c r="E20" i="17"/>
  <c r="E17" i="17"/>
  <c r="E15" i="17"/>
  <c r="E13" i="17"/>
  <c r="E128" i="20"/>
  <c r="E129" i="20" s="1"/>
  <c r="E130" i="20" s="1"/>
  <c r="E142" i="20" s="1"/>
  <c r="X14" i="22" s="1"/>
  <c r="E123" i="20"/>
  <c r="E121" i="20"/>
  <c r="E119" i="20"/>
  <c r="E117" i="20"/>
  <c r="E114" i="20"/>
  <c r="E112" i="20"/>
  <c r="E99" i="20"/>
  <c r="E100" i="20" s="1"/>
  <c r="E101" i="20" s="1"/>
  <c r="E141" i="20" s="1"/>
  <c r="X15" i="22" s="1"/>
  <c r="E95" i="20"/>
  <c r="E96" i="20" s="1"/>
  <c r="E78" i="20"/>
  <c r="E79" i="20" s="1"/>
  <c r="E75" i="20"/>
  <c r="E71" i="20"/>
  <c r="E69" i="20"/>
  <c r="E67" i="20"/>
  <c r="E65" i="20"/>
  <c r="E60" i="20"/>
  <c r="E58" i="20"/>
  <c r="E55" i="20"/>
  <c r="E53" i="20"/>
  <c r="E51" i="20"/>
  <c r="E39" i="20"/>
  <c r="E36" i="20"/>
  <c r="E31" i="20"/>
  <c r="E28" i="20"/>
  <c r="E24" i="20"/>
  <c r="E22" i="20"/>
  <c r="E20" i="20"/>
  <c r="E17" i="20"/>
  <c r="E15" i="20"/>
  <c r="E13" i="20"/>
  <c r="E128" i="31"/>
  <c r="E129" i="31" s="1"/>
  <c r="E130" i="31" s="1"/>
  <c r="E142" i="31" s="1"/>
  <c r="W14" i="22" s="1"/>
  <c r="E123" i="31"/>
  <c r="E121" i="31"/>
  <c r="E119" i="31"/>
  <c r="E117" i="31"/>
  <c r="E114" i="31"/>
  <c r="E112" i="31"/>
  <c r="E99" i="31"/>
  <c r="E100" i="31" s="1"/>
  <c r="E101" i="31" s="1"/>
  <c r="E141" i="31" s="1"/>
  <c r="W15" i="22" s="1"/>
  <c r="E95" i="31"/>
  <c r="E96" i="31" s="1"/>
  <c r="E137" i="31" s="1"/>
  <c r="E78" i="31"/>
  <c r="E79" i="31" s="1"/>
  <c r="E75" i="31"/>
  <c r="E71" i="31"/>
  <c r="E69" i="31"/>
  <c r="E67" i="31"/>
  <c r="E65" i="31"/>
  <c r="E60" i="31"/>
  <c r="E58" i="31"/>
  <c r="E55" i="31"/>
  <c r="E53" i="31"/>
  <c r="E51" i="31"/>
  <c r="E39" i="31"/>
  <c r="E36" i="31"/>
  <c r="E31" i="31"/>
  <c r="E28" i="31"/>
  <c r="E24" i="31"/>
  <c r="E22" i="31"/>
  <c r="E20" i="31"/>
  <c r="E17" i="31"/>
  <c r="E15" i="31"/>
  <c r="E13" i="31"/>
  <c r="E128" i="19"/>
  <c r="E129" i="19" s="1"/>
  <c r="E130" i="19" s="1"/>
  <c r="E142" i="19" s="1"/>
  <c r="V14" i="22" s="1"/>
  <c r="E123" i="19"/>
  <c r="E121" i="19"/>
  <c r="E119" i="19"/>
  <c r="E117" i="19"/>
  <c r="E114" i="19"/>
  <c r="E112" i="19"/>
  <c r="E99" i="19"/>
  <c r="E100" i="19" s="1"/>
  <c r="E101" i="19" s="1"/>
  <c r="E141" i="19" s="1"/>
  <c r="V15" i="22" s="1"/>
  <c r="E95" i="19"/>
  <c r="E96" i="19" s="1"/>
  <c r="E78" i="19"/>
  <c r="E79" i="19" s="1"/>
  <c r="E75" i="19"/>
  <c r="E71" i="19"/>
  <c r="E69" i="19"/>
  <c r="E67" i="19"/>
  <c r="E65" i="19"/>
  <c r="E60" i="19"/>
  <c r="E58" i="19"/>
  <c r="E55" i="19"/>
  <c r="E53" i="19"/>
  <c r="E51" i="19"/>
  <c r="E39" i="19"/>
  <c r="E36" i="19"/>
  <c r="E31" i="19"/>
  <c r="E28" i="19"/>
  <c r="E24" i="19"/>
  <c r="E22" i="19"/>
  <c r="E20" i="19"/>
  <c r="E17" i="19"/>
  <c r="E15" i="19"/>
  <c r="E13" i="19"/>
  <c r="E128" i="18"/>
  <c r="E129" i="18" s="1"/>
  <c r="E130" i="18" s="1"/>
  <c r="E142" i="18" s="1"/>
  <c r="U14" i="22" s="1"/>
  <c r="E123" i="18"/>
  <c r="E121" i="18"/>
  <c r="E119" i="18"/>
  <c r="E117" i="18"/>
  <c r="E114" i="18"/>
  <c r="E112" i="18"/>
  <c r="E99" i="18"/>
  <c r="E100" i="18" s="1"/>
  <c r="E101" i="18" s="1"/>
  <c r="E141" i="18" s="1"/>
  <c r="U15" i="22" s="1"/>
  <c r="E95" i="18"/>
  <c r="E96" i="18" s="1"/>
  <c r="E137" i="18" s="1"/>
  <c r="U10" i="22" s="1"/>
  <c r="U22" i="22" s="1"/>
  <c r="E78" i="18"/>
  <c r="E79" i="18" s="1"/>
  <c r="E75" i="18"/>
  <c r="E71" i="18"/>
  <c r="E69" i="18"/>
  <c r="E67" i="18"/>
  <c r="E65" i="18"/>
  <c r="E60" i="18"/>
  <c r="E58" i="18"/>
  <c r="E55" i="18"/>
  <c r="E53" i="18"/>
  <c r="E51" i="18"/>
  <c r="E39" i="18"/>
  <c r="E36" i="18"/>
  <c r="E31" i="18"/>
  <c r="E28" i="18"/>
  <c r="E24" i="18"/>
  <c r="E22" i="18"/>
  <c r="E20" i="18"/>
  <c r="E17" i="18"/>
  <c r="E15" i="18"/>
  <c r="E13" i="18"/>
  <c r="E128" i="16"/>
  <c r="E129" i="16" s="1"/>
  <c r="E130" i="16" s="1"/>
  <c r="E142" i="16" s="1"/>
  <c r="S14" i="22" s="1"/>
  <c r="E123" i="16"/>
  <c r="E121" i="16"/>
  <c r="E119" i="16"/>
  <c r="E117" i="16"/>
  <c r="E114" i="16"/>
  <c r="E112" i="16"/>
  <c r="E99" i="16"/>
  <c r="E100" i="16" s="1"/>
  <c r="E101" i="16" s="1"/>
  <c r="E141" i="16" s="1"/>
  <c r="S15" i="22" s="1"/>
  <c r="E95" i="16"/>
  <c r="E96" i="16" s="1"/>
  <c r="E137" i="16" s="1"/>
  <c r="S10" i="22" s="1"/>
  <c r="S22" i="22" s="1"/>
  <c r="E78" i="16"/>
  <c r="E79" i="16" s="1"/>
  <c r="E75" i="16"/>
  <c r="E71" i="16"/>
  <c r="E69" i="16"/>
  <c r="E67" i="16"/>
  <c r="E65" i="16"/>
  <c r="E60" i="16"/>
  <c r="E58" i="16"/>
  <c r="E55" i="16"/>
  <c r="E53" i="16"/>
  <c r="E51" i="16"/>
  <c r="E39" i="16"/>
  <c r="E36" i="16"/>
  <c r="E31" i="16"/>
  <c r="E28" i="16"/>
  <c r="E24" i="16"/>
  <c r="E22" i="16"/>
  <c r="E20" i="16"/>
  <c r="E17" i="16"/>
  <c r="E15" i="16"/>
  <c r="E13" i="16"/>
  <c r="E128" i="15"/>
  <c r="E129" i="15" s="1"/>
  <c r="E130" i="15" s="1"/>
  <c r="E142" i="15" s="1"/>
  <c r="R14" i="22" s="1"/>
  <c r="E123" i="15"/>
  <c r="E121" i="15"/>
  <c r="E119" i="15"/>
  <c r="E117" i="15"/>
  <c r="E114" i="15"/>
  <c r="E112" i="15"/>
  <c r="E99" i="15"/>
  <c r="E100" i="15" s="1"/>
  <c r="E101" i="15" s="1"/>
  <c r="E141" i="15" s="1"/>
  <c r="R15" i="22" s="1"/>
  <c r="E95" i="15"/>
  <c r="E96" i="15" s="1"/>
  <c r="E137" i="15" s="1"/>
  <c r="R10" i="22" s="1"/>
  <c r="R22" i="22" s="1"/>
  <c r="E78" i="15"/>
  <c r="E79" i="15" s="1"/>
  <c r="E75" i="15"/>
  <c r="E71" i="15"/>
  <c r="E69" i="15"/>
  <c r="E67" i="15"/>
  <c r="E65" i="15"/>
  <c r="E60" i="15"/>
  <c r="E58" i="15"/>
  <c r="E55" i="15"/>
  <c r="E53" i="15"/>
  <c r="E51" i="15"/>
  <c r="E39" i="15"/>
  <c r="E36" i="15"/>
  <c r="E31" i="15"/>
  <c r="E28" i="15"/>
  <c r="E24" i="15"/>
  <c r="E22" i="15"/>
  <c r="E20" i="15"/>
  <c r="E17" i="15"/>
  <c r="E15" i="15"/>
  <c r="E13" i="15"/>
  <c r="E128" i="29"/>
  <c r="E129" i="29" s="1"/>
  <c r="E130" i="29" s="1"/>
  <c r="E142" i="29" s="1"/>
  <c r="Q14" i="22" s="1"/>
  <c r="E123" i="29"/>
  <c r="E121" i="29"/>
  <c r="E119" i="29"/>
  <c r="E117" i="29"/>
  <c r="E114" i="29"/>
  <c r="E112" i="29"/>
  <c r="E99" i="29"/>
  <c r="E100" i="29" s="1"/>
  <c r="E101" i="29" s="1"/>
  <c r="E141" i="29" s="1"/>
  <c r="Q15" i="22" s="1"/>
  <c r="E95" i="29"/>
  <c r="E96" i="29" s="1"/>
  <c r="E137" i="29" s="1"/>
  <c r="Q10" i="22" s="1"/>
  <c r="Q22" i="22" s="1"/>
  <c r="E78" i="29"/>
  <c r="E79" i="29" s="1"/>
  <c r="E75" i="29"/>
  <c r="E71" i="29"/>
  <c r="E69" i="29"/>
  <c r="E67" i="29"/>
  <c r="E65" i="29"/>
  <c r="E60" i="29"/>
  <c r="E58" i="29"/>
  <c r="E55" i="29"/>
  <c r="E53" i="29"/>
  <c r="E51" i="29"/>
  <c r="E39" i="29"/>
  <c r="E36" i="29"/>
  <c r="E31" i="29"/>
  <c r="E28" i="29"/>
  <c r="E24" i="29"/>
  <c r="E22" i="29"/>
  <c r="E20" i="29"/>
  <c r="E17" i="29"/>
  <c r="E15" i="29"/>
  <c r="E13" i="29"/>
  <c r="E128" i="30"/>
  <c r="E129" i="30" s="1"/>
  <c r="E130" i="30" s="1"/>
  <c r="E142" i="30" s="1"/>
  <c r="P14" i="22" s="1"/>
  <c r="E123" i="30"/>
  <c r="E121" i="30"/>
  <c r="E119" i="30"/>
  <c r="E117" i="30"/>
  <c r="E114" i="30"/>
  <c r="E99" i="30"/>
  <c r="E100" i="30" s="1"/>
  <c r="E101" i="30" s="1"/>
  <c r="E141" i="30" s="1"/>
  <c r="P15" i="22" s="1"/>
  <c r="E95" i="30"/>
  <c r="E96" i="30" s="1"/>
  <c r="E137" i="30" s="1"/>
  <c r="P10" i="22" s="1"/>
  <c r="P22" i="22" s="1"/>
  <c r="E78" i="30"/>
  <c r="E79" i="30" s="1"/>
  <c r="E75" i="30"/>
  <c r="E71" i="30"/>
  <c r="E69" i="30"/>
  <c r="E67" i="30"/>
  <c r="E65" i="30"/>
  <c r="E60" i="30"/>
  <c r="E58" i="30"/>
  <c r="E55" i="30"/>
  <c r="E53" i="30"/>
  <c r="E51" i="30"/>
  <c r="E39" i="30"/>
  <c r="E36" i="30"/>
  <c r="E31" i="30"/>
  <c r="E28" i="30"/>
  <c r="E24" i="30"/>
  <c r="E22" i="30"/>
  <c r="E20" i="30"/>
  <c r="E17" i="30"/>
  <c r="E15" i="30"/>
  <c r="E13" i="30"/>
  <c r="E128" i="14"/>
  <c r="E129" i="14" s="1"/>
  <c r="E130" i="14" s="1"/>
  <c r="E142" i="14" s="1"/>
  <c r="O14" i="22" s="1"/>
  <c r="E123" i="14"/>
  <c r="E121" i="14"/>
  <c r="E119" i="14"/>
  <c r="E117" i="14"/>
  <c r="E114" i="14"/>
  <c r="E112" i="14"/>
  <c r="E99" i="14"/>
  <c r="E100" i="14" s="1"/>
  <c r="E101" i="14" s="1"/>
  <c r="E141" i="14" s="1"/>
  <c r="O15" i="22" s="1"/>
  <c r="E95" i="14"/>
  <c r="E96" i="14" s="1"/>
  <c r="E137" i="14" s="1"/>
  <c r="O10" i="22" s="1"/>
  <c r="O22" i="22" s="1"/>
  <c r="E78" i="14"/>
  <c r="E79" i="14" s="1"/>
  <c r="E75" i="14"/>
  <c r="E71" i="14"/>
  <c r="E69" i="14"/>
  <c r="E67" i="14"/>
  <c r="E65" i="14"/>
  <c r="E60" i="14"/>
  <c r="E58" i="14"/>
  <c r="E55" i="14"/>
  <c r="E53" i="14"/>
  <c r="E51" i="14"/>
  <c r="E39" i="14"/>
  <c r="E36" i="14"/>
  <c r="E31" i="14"/>
  <c r="E28" i="14"/>
  <c r="E24" i="14"/>
  <c r="E22" i="14"/>
  <c r="E20" i="14"/>
  <c r="E17" i="14"/>
  <c r="E15" i="14"/>
  <c r="E13" i="14"/>
  <c r="E128" i="28"/>
  <c r="E129" i="28" s="1"/>
  <c r="E130" i="28" s="1"/>
  <c r="E142" i="28" s="1"/>
  <c r="N14" i="22" s="1"/>
  <c r="E123" i="28"/>
  <c r="E121" i="28"/>
  <c r="E119" i="28"/>
  <c r="E117" i="28"/>
  <c r="E114" i="28"/>
  <c r="E112" i="28"/>
  <c r="E99" i="28"/>
  <c r="E100" i="28" s="1"/>
  <c r="E101" i="28" s="1"/>
  <c r="E141" i="28" s="1"/>
  <c r="N15" i="22" s="1"/>
  <c r="E95" i="28"/>
  <c r="E96" i="28" s="1"/>
  <c r="E137" i="28" s="1"/>
  <c r="N10" i="22" s="1"/>
  <c r="N22" i="22" s="1"/>
  <c r="E78" i="28"/>
  <c r="E79" i="28" s="1"/>
  <c r="E75" i="28"/>
  <c r="E71" i="28"/>
  <c r="E69" i="28"/>
  <c r="E67" i="28"/>
  <c r="E65" i="28"/>
  <c r="E60" i="28"/>
  <c r="E58" i="28"/>
  <c r="E55" i="28"/>
  <c r="E53" i="28"/>
  <c r="E51" i="28"/>
  <c r="E39" i="28"/>
  <c r="E36" i="28"/>
  <c r="E31" i="28"/>
  <c r="E28" i="28"/>
  <c r="E24" i="28"/>
  <c r="E22" i="28"/>
  <c r="E20" i="28"/>
  <c r="E17" i="28"/>
  <c r="E15" i="28"/>
  <c r="E13" i="28"/>
  <c r="E128" i="27"/>
  <c r="E129" i="27" s="1"/>
  <c r="E130" i="27" s="1"/>
  <c r="E142" i="27" s="1"/>
  <c r="M14" i="22" s="1"/>
  <c r="E123" i="27"/>
  <c r="E121" i="27"/>
  <c r="E119" i="27"/>
  <c r="E117" i="27"/>
  <c r="E114" i="27"/>
  <c r="E112" i="27"/>
  <c r="E99" i="27"/>
  <c r="E100" i="27" s="1"/>
  <c r="E101" i="27" s="1"/>
  <c r="E141" i="27" s="1"/>
  <c r="M15" i="22" s="1"/>
  <c r="E95" i="27"/>
  <c r="E96" i="27" s="1"/>
  <c r="E78" i="27"/>
  <c r="E79" i="27" s="1"/>
  <c r="E75" i="27"/>
  <c r="E71" i="27"/>
  <c r="E69" i="27"/>
  <c r="E67" i="27"/>
  <c r="E65" i="27"/>
  <c r="E60" i="27"/>
  <c r="E58" i="27"/>
  <c r="E55" i="27"/>
  <c r="E53" i="27"/>
  <c r="E51" i="27"/>
  <c r="E39" i="27"/>
  <c r="E36" i="27"/>
  <c r="E31" i="27"/>
  <c r="E28" i="27"/>
  <c r="E24" i="27"/>
  <c r="E22" i="27"/>
  <c r="E20" i="27"/>
  <c r="E17" i="27"/>
  <c r="E15" i="27"/>
  <c r="E13" i="27"/>
  <c r="E128" i="13"/>
  <c r="E129" i="13" s="1"/>
  <c r="E130" i="13" s="1"/>
  <c r="E142" i="13" s="1"/>
  <c r="L14" i="22" s="1"/>
  <c r="E123" i="13"/>
  <c r="E121" i="13"/>
  <c r="E119" i="13"/>
  <c r="E117" i="13"/>
  <c r="E114" i="13"/>
  <c r="E112" i="13"/>
  <c r="E99" i="13"/>
  <c r="E100" i="13" s="1"/>
  <c r="E101" i="13" s="1"/>
  <c r="E141" i="13" s="1"/>
  <c r="L15" i="22" s="1"/>
  <c r="E95" i="13"/>
  <c r="E96" i="13" s="1"/>
  <c r="E137" i="13" s="1"/>
  <c r="L10" i="22" s="1"/>
  <c r="L22" i="22" s="1"/>
  <c r="E78" i="13"/>
  <c r="E79" i="13" s="1"/>
  <c r="E75" i="13"/>
  <c r="E71" i="13"/>
  <c r="E69" i="13"/>
  <c r="E67" i="13"/>
  <c r="E65" i="13"/>
  <c r="E60" i="13"/>
  <c r="E58" i="13"/>
  <c r="E55" i="13"/>
  <c r="E53" i="13"/>
  <c r="E51" i="13"/>
  <c r="E39" i="13"/>
  <c r="E36" i="13"/>
  <c r="E31" i="13"/>
  <c r="E28" i="13"/>
  <c r="E24" i="13"/>
  <c r="E22" i="13"/>
  <c r="E20" i="13"/>
  <c r="E17" i="13"/>
  <c r="E15" i="13"/>
  <c r="E13" i="13"/>
  <c r="E128" i="12"/>
  <c r="E129" i="12" s="1"/>
  <c r="E130" i="12" s="1"/>
  <c r="E142" i="12" s="1"/>
  <c r="K14" i="22" s="1"/>
  <c r="E123" i="12"/>
  <c r="E121" i="12"/>
  <c r="E119" i="12"/>
  <c r="E117" i="12"/>
  <c r="E114" i="12"/>
  <c r="E112" i="12"/>
  <c r="E99" i="12"/>
  <c r="E100" i="12" s="1"/>
  <c r="E101" i="12" s="1"/>
  <c r="E141" i="12" s="1"/>
  <c r="K15" i="22" s="1"/>
  <c r="E95" i="12"/>
  <c r="E96" i="12" s="1"/>
  <c r="E137" i="12" s="1"/>
  <c r="K10" i="22" s="1"/>
  <c r="K22" i="22" s="1"/>
  <c r="E78" i="12"/>
  <c r="E79" i="12" s="1"/>
  <c r="E75" i="12"/>
  <c r="E71" i="12"/>
  <c r="E69" i="12"/>
  <c r="E67" i="12"/>
  <c r="E65" i="12"/>
  <c r="E60" i="12"/>
  <c r="E58" i="12"/>
  <c r="E55" i="12"/>
  <c r="E53" i="12"/>
  <c r="E51" i="12"/>
  <c r="E39" i="12"/>
  <c r="E36" i="12"/>
  <c r="E31" i="12"/>
  <c r="E28" i="12"/>
  <c r="E24" i="12"/>
  <c r="E22" i="12"/>
  <c r="E20" i="12"/>
  <c r="E17" i="12"/>
  <c r="E15" i="12"/>
  <c r="E13" i="12"/>
  <c r="E128" i="1"/>
  <c r="E129" i="1" s="1"/>
  <c r="E130" i="1" s="1"/>
  <c r="E142" i="1" s="1"/>
  <c r="J14" i="22" s="1"/>
  <c r="E123" i="1"/>
  <c r="E121" i="1"/>
  <c r="E119" i="1"/>
  <c r="E117" i="1"/>
  <c r="E114" i="1"/>
  <c r="E112" i="1"/>
  <c r="E99" i="1"/>
  <c r="E100" i="1" s="1"/>
  <c r="E101" i="1" s="1"/>
  <c r="E141" i="1" s="1"/>
  <c r="J15" i="22" s="1"/>
  <c r="E95" i="1"/>
  <c r="E96" i="1" s="1"/>
  <c r="E137" i="1" s="1"/>
  <c r="J10" i="22" s="1"/>
  <c r="J22" i="22" s="1"/>
  <c r="E78" i="1"/>
  <c r="E79" i="1" s="1"/>
  <c r="E75" i="1"/>
  <c r="E71" i="1"/>
  <c r="E69" i="1"/>
  <c r="E67" i="1"/>
  <c r="E65" i="1"/>
  <c r="E60" i="1"/>
  <c r="E58" i="1"/>
  <c r="E55" i="1"/>
  <c r="E53" i="1"/>
  <c r="E51" i="1"/>
  <c r="E39" i="1"/>
  <c r="E36" i="1"/>
  <c r="E31" i="1"/>
  <c r="E28" i="1"/>
  <c r="E24" i="1"/>
  <c r="E22" i="1"/>
  <c r="E20" i="1"/>
  <c r="E17" i="1"/>
  <c r="E15" i="1"/>
  <c r="E13" i="1"/>
  <c r="E128" i="26"/>
  <c r="E129" i="26" s="1"/>
  <c r="E130" i="26" s="1"/>
  <c r="E142" i="26" s="1"/>
  <c r="I14" i="22" s="1"/>
  <c r="E123" i="26"/>
  <c r="E121" i="26"/>
  <c r="E119" i="26"/>
  <c r="E117" i="26"/>
  <c r="E114" i="26"/>
  <c r="E112" i="26"/>
  <c r="E99" i="26"/>
  <c r="E100" i="26" s="1"/>
  <c r="E101" i="26" s="1"/>
  <c r="E141" i="26" s="1"/>
  <c r="I15" i="22" s="1"/>
  <c r="E95" i="26"/>
  <c r="E96" i="26" s="1"/>
  <c r="E137" i="26" s="1"/>
  <c r="I10" i="22" s="1"/>
  <c r="I22" i="22" s="1"/>
  <c r="E78" i="26"/>
  <c r="E79" i="26" s="1"/>
  <c r="E75" i="26"/>
  <c r="E71" i="26"/>
  <c r="E69" i="26"/>
  <c r="E67" i="26"/>
  <c r="E65" i="26"/>
  <c r="E60" i="26"/>
  <c r="E58" i="26"/>
  <c r="E55" i="26"/>
  <c r="E53" i="26"/>
  <c r="E51" i="26"/>
  <c r="E39" i="26"/>
  <c r="E36" i="26"/>
  <c r="E31" i="26"/>
  <c r="E28" i="26"/>
  <c r="E24" i="26"/>
  <c r="E22" i="26"/>
  <c r="E20" i="26"/>
  <c r="E17" i="26"/>
  <c r="E15" i="26"/>
  <c r="E13" i="26"/>
  <c r="E15" i="25"/>
  <c r="E13" i="25"/>
  <c r="E128" i="25"/>
  <c r="E129" i="25" s="1"/>
  <c r="E130" i="25" s="1"/>
  <c r="E142" i="25" s="1"/>
  <c r="H14" i="22" s="1"/>
  <c r="E123" i="25"/>
  <c r="E121" i="25"/>
  <c r="E119" i="25"/>
  <c r="E117" i="25"/>
  <c r="E114" i="25"/>
  <c r="E112" i="25"/>
  <c r="E99" i="25"/>
  <c r="E100" i="25" s="1"/>
  <c r="E101" i="25" s="1"/>
  <c r="E141" i="25" s="1"/>
  <c r="H15" i="22" s="1"/>
  <c r="E95" i="25"/>
  <c r="E96" i="25" s="1"/>
  <c r="E137" i="25" s="1"/>
  <c r="H10" i="22" s="1"/>
  <c r="H22" i="22" s="1"/>
  <c r="E78" i="25"/>
  <c r="E79" i="25" s="1"/>
  <c r="E75" i="25"/>
  <c r="E71" i="25"/>
  <c r="E69" i="25"/>
  <c r="E67" i="25"/>
  <c r="E65" i="25"/>
  <c r="E60" i="25"/>
  <c r="E58" i="25"/>
  <c r="E55" i="25"/>
  <c r="E53" i="25"/>
  <c r="E51" i="25"/>
  <c r="E39" i="25"/>
  <c r="E36" i="25"/>
  <c r="E31" i="25"/>
  <c r="E28" i="25"/>
  <c r="E24" i="25"/>
  <c r="E22" i="25"/>
  <c r="E20" i="25"/>
  <c r="E17" i="25"/>
  <c r="F112" i="24"/>
  <c r="F71" i="24"/>
  <c r="G71" i="21"/>
  <c r="H71" i="21"/>
  <c r="I71" i="21"/>
  <c r="J71" i="21"/>
  <c r="F71" i="21"/>
  <c r="E61" i="26" l="1"/>
  <c r="E61" i="12"/>
  <c r="E61" i="19"/>
  <c r="E61" i="20"/>
  <c r="E61" i="29"/>
  <c r="E56" i="27"/>
  <c r="E124" i="18"/>
  <c r="E125" i="18" s="1"/>
  <c r="E131" i="18" s="1"/>
  <c r="E61" i="27"/>
  <c r="E124" i="28"/>
  <c r="E125" i="28" s="1"/>
  <c r="E61" i="14"/>
  <c r="E124" i="15"/>
  <c r="E125" i="15" s="1"/>
  <c r="E131" i="15" s="1"/>
  <c r="E61" i="16"/>
  <c r="E56" i="20"/>
  <c r="E56" i="16"/>
  <c r="E56" i="29"/>
  <c r="E56" i="14"/>
  <c r="E76" i="12"/>
  <c r="E80" i="12" s="1"/>
  <c r="E140" i="12" s="1"/>
  <c r="E76" i="26"/>
  <c r="E80" i="26" s="1"/>
  <c r="E140" i="26" s="1"/>
  <c r="E124" i="31"/>
  <c r="E125" i="31" s="1"/>
  <c r="E131" i="31" s="1"/>
  <c r="E76" i="17"/>
  <c r="E80" i="17" s="1"/>
  <c r="E140" i="17" s="1"/>
  <c r="E124" i="17"/>
  <c r="E125" i="17" s="1"/>
  <c r="E131" i="17" s="1"/>
  <c r="E56" i="26"/>
  <c r="E62" i="26" s="1"/>
  <c r="E124" i="1"/>
  <c r="E125" i="1" s="1"/>
  <c r="E131" i="1" s="1"/>
  <c r="E56" i="12"/>
  <c r="E62" i="12" s="1"/>
  <c r="E136" i="12" s="1"/>
  <c r="K8" i="22" s="1"/>
  <c r="E124" i="13"/>
  <c r="E125" i="13" s="1"/>
  <c r="E131" i="13" s="1"/>
  <c r="E76" i="14"/>
  <c r="E80" i="14" s="1"/>
  <c r="E140" i="14" s="1"/>
  <c r="E76" i="29"/>
  <c r="E80" i="29" s="1"/>
  <c r="E140" i="29" s="1"/>
  <c r="Q13" i="22" s="1"/>
  <c r="Q17" i="22" s="1"/>
  <c r="E76" i="16"/>
  <c r="E80" i="16" s="1"/>
  <c r="E140" i="16" s="1"/>
  <c r="E56" i="19"/>
  <c r="E62" i="19" s="1"/>
  <c r="E124" i="26"/>
  <c r="E125" i="26" s="1"/>
  <c r="E131" i="26" s="1"/>
  <c r="E76" i="1"/>
  <c r="E80" i="1" s="1"/>
  <c r="E140" i="1" s="1"/>
  <c r="E124" i="12"/>
  <c r="E125" i="12" s="1"/>
  <c r="E138" i="12" s="1"/>
  <c r="K9" i="22" s="1"/>
  <c r="E76" i="13"/>
  <c r="E80" i="13" s="1"/>
  <c r="E140" i="13" s="1"/>
  <c r="E76" i="28"/>
  <c r="E80" i="28" s="1"/>
  <c r="E140" i="28" s="1"/>
  <c r="E124" i="14"/>
  <c r="E125" i="14" s="1"/>
  <c r="E131" i="14" s="1"/>
  <c r="E76" i="30"/>
  <c r="E80" i="30" s="1"/>
  <c r="E140" i="30" s="1"/>
  <c r="E124" i="29"/>
  <c r="E125" i="29" s="1"/>
  <c r="E138" i="29" s="1"/>
  <c r="Q9" i="22" s="1"/>
  <c r="E76" i="15"/>
  <c r="E80" i="15" s="1"/>
  <c r="E140" i="15" s="1"/>
  <c r="E124" i="16"/>
  <c r="E125" i="16" s="1"/>
  <c r="E138" i="16" s="1"/>
  <c r="S9" i="22" s="1"/>
  <c r="E76" i="18"/>
  <c r="E80" i="18" s="1"/>
  <c r="E140" i="18" s="1"/>
  <c r="E76" i="31"/>
  <c r="E80" i="31" s="1"/>
  <c r="E140" i="31" s="1"/>
  <c r="E56" i="17"/>
  <c r="E56" i="1"/>
  <c r="E61" i="1"/>
  <c r="E56" i="13"/>
  <c r="E61" i="13"/>
  <c r="E76" i="27"/>
  <c r="E80" i="27" s="1"/>
  <c r="E140" i="27" s="1"/>
  <c r="E124" i="27"/>
  <c r="E125" i="27" s="1"/>
  <c r="E138" i="27" s="1"/>
  <c r="M9" i="22" s="1"/>
  <c r="E56" i="28"/>
  <c r="E61" i="28"/>
  <c r="E56" i="30"/>
  <c r="E61" i="30"/>
  <c r="E56" i="15"/>
  <c r="E61" i="15"/>
  <c r="E56" i="18"/>
  <c r="E61" i="18"/>
  <c r="E76" i="19"/>
  <c r="E80" i="19" s="1"/>
  <c r="E140" i="19" s="1"/>
  <c r="E124" i="19"/>
  <c r="E125" i="19" s="1"/>
  <c r="E138" i="19" s="1"/>
  <c r="V9" i="22" s="1"/>
  <c r="E56" i="31"/>
  <c r="E61" i="31"/>
  <c r="E76" i="20"/>
  <c r="E80" i="20" s="1"/>
  <c r="E140" i="20" s="1"/>
  <c r="E124" i="20"/>
  <c r="E125" i="20" s="1"/>
  <c r="E138" i="20" s="1"/>
  <c r="X9" i="22" s="1"/>
  <c r="E61" i="17"/>
  <c r="E124" i="25"/>
  <c r="E125" i="25" s="1"/>
  <c r="E131" i="25" s="1"/>
  <c r="E76" i="25"/>
  <c r="E80" i="25" s="1"/>
  <c r="E140" i="25" s="1"/>
  <c r="E61" i="25"/>
  <c r="E137" i="17"/>
  <c r="T10" i="22" s="1"/>
  <c r="T22" i="22" s="1"/>
  <c r="E102" i="17"/>
  <c r="E137" i="20"/>
  <c r="X10" i="22" s="1"/>
  <c r="X22" i="22" s="1"/>
  <c r="E102" i="20"/>
  <c r="E102" i="31"/>
  <c r="E137" i="19"/>
  <c r="V10" i="22" s="1"/>
  <c r="V22" i="22" s="1"/>
  <c r="E102" i="19"/>
  <c r="E102" i="18"/>
  <c r="E102" i="16"/>
  <c r="E102" i="15"/>
  <c r="E131" i="29"/>
  <c r="E102" i="29"/>
  <c r="E102" i="30"/>
  <c r="E112" i="30" s="1"/>
  <c r="E124" i="30" s="1"/>
  <c r="E125" i="30" s="1"/>
  <c r="E102" i="14"/>
  <c r="E131" i="28"/>
  <c r="E138" i="28"/>
  <c r="N9" i="22" s="1"/>
  <c r="E102" i="28"/>
  <c r="E137" i="27"/>
  <c r="M10" i="22" s="1"/>
  <c r="M22" i="22" s="1"/>
  <c r="E102" i="27"/>
  <c r="E102" i="13"/>
  <c r="E102" i="12"/>
  <c r="E102" i="1"/>
  <c r="E102" i="26"/>
  <c r="E56" i="25"/>
  <c r="E62" i="25" s="1"/>
  <c r="E102" i="25"/>
  <c r="K128" i="21"/>
  <c r="F148" i="23" s="1"/>
  <c r="F149" i="23" s="1"/>
  <c r="F150" i="23" s="1"/>
  <c r="F128" i="24"/>
  <c r="F123" i="24"/>
  <c r="F121" i="24"/>
  <c r="F119" i="24"/>
  <c r="F117" i="24"/>
  <c r="F114" i="24"/>
  <c r="F99" i="24"/>
  <c r="F100" i="24" s="1"/>
  <c r="F101" i="24" s="1"/>
  <c r="F141" i="24" s="1"/>
  <c r="F95" i="24"/>
  <c r="F96" i="24" s="1"/>
  <c r="F78" i="24"/>
  <c r="F79" i="24" s="1"/>
  <c r="F75" i="24"/>
  <c r="F69" i="24"/>
  <c r="F67" i="24"/>
  <c r="F65" i="24"/>
  <c r="F60" i="24"/>
  <c r="F58" i="24"/>
  <c r="F55" i="24"/>
  <c r="F53" i="24"/>
  <c r="F51" i="24"/>
  <c r="F39" i="24"/>
  <c r="F36" i="24"/>
  <c r="F31" i="24"/>
  <c r="F28" i="24"/>
  <c r="F24" i="24"/>
  <c r="F22" i="24"/>
  <c r="F20" i="24"/>
  <c r="F17" i="24"/>
  <c r="F15" i="24"/>
  <c r="F13" i="24"/>
  <c r="J129" i="21"/>
  <c r="J130" i="21" s="1"/>
  <c r="J137" i="21" s="1"/>
  <c r="I129" i="21"/>
  <c r="I130" i="21" s="1"/>
  <c r="I137" i="21" s="1"/>
  <c r="H129" i="21"/>
  <c r="H130" i="21" s="1"/>
  <c r="H137" i="21" s="1"/>
  <c r="G129" i="21"/>
  <c r="G130" i="21" s="1"/>
  <c r="G137" i="21" s="1"/>
  <c r="F129" i="21"/>
  <c r="F130" i="21" s="1"/>
  <c r="F137" i="21" s="1"/>
  <c r="K11" i="21"/>
  <c r="F11" i="23" s="1"/>
  <c r="K12" i="21"/>
  <c r="F12" i="23" s="1"/>
  <c r="K14" i="21"/>
  <c r="F14" i="23" s="1"/>
  <c r="F15" i="23" s="1"/>
  <c r="K16" i="21"/>
  <c r="F16" i="23" s="1"/>
  <c r="K18" i="21"/>
  <c r="F18" i="23" s="1"/>
  <c r="K19" i="21"/>
  <c r="F19" i="23" s="1"/>
  <c r="K21" i="21"/>
  <c r="F21" i="23" s="1"/>
  <c r="K23" i="21"/>
  <c r="F23" i="23" s="1"/>
  <c r="K25" i="21"/>
  <c r="F25" i="23" s="1"/>
  <c r="K26" i="21"/>
  <c r="F26" i="23" s="1"/>
  <c r="K27" i="21"/>
  <c r="F27" i="23" s="1"/>
  <c r="K29" i="21"/>
  <c r="F29" i="23" s="1"/>
  <c r="K30" i="21"/>
  <c r="F30" i="23" s="1"/>
  <c r="K32" i="21"/>
  <c r="F32" i="23" s="1"/>
  <c r="K33" i="21"/>
  <c r="F33" i="23" s="1"/>
  <c r="K34" i="21"/>
  <c r="F34" i="23" s="1"/>
  <c r="K35" i="21"/>
  <c r="F35" i="23" s="1"/>
  <c r="K37" i="21"/>
  <c r="F37" i="23" s="1"/>
  <c r="K38" i="21"/>
  <c r="F38" i="23" s="1"/>
  <c r="K40" i="21"/>
  <c r="F40" i="23" s="1"/>
  <c r="K41" i="21"/>
  <c r="F41" i="23" s="1"/>
  <c r="K42" i="21"/>
  <c r="F42" i="23" s="1"/>
  <c r="K43" i="21"/>
  <c r="F43" i="23" s="1"/>
  <c r="K44" i="21"/>
  <c r="F44" i="23" s="1"/>
  <c r="K45" i="21"/>
  <c r="F45" i="23" s="1"/>
  <c r="K46" i="21"/>
  <c r="F46" i="23" s="1"/>
  <c r="K47" i="21"/>
  <c r="F47" i="23" s="1"/>
  <c r="K48" i="21"/>
  <c r="F48" i="23" s="1"/>
  <c r="K49" i="21"/>
  <c r="F49" i="23" s="1"/>
  <c r="K50" i="21"/>
  <c r="F50" i="23" s="1"/>
  <c r="K52" i="21"/>
  <c r="F52" i="23" s="1"/>
  <c r="F53" i="23" s="1"/>
  <c r="K54" i="21"/>
  <c r="F54" i="23" s="1"/>
  <c r="F55" i="23" s="1"/>
  <c r="K57" i="21"/>
  <c r="F57" i="23" s="1"/>
  <c r="F58" i="23" s="1"/>
  <c r="K59" i="21"/>
  <c r="F59" i="23" s="1"/>
  <c r="F60" i="23" s="1"/>
  <c r="K64" i="21"/>
  <c r="F64" i="23" s="1"/>
  <c r="K66" i="21"/>
  <c r="F66" i="23" s="1"/>
  <c r="K68" i="21"/>
  <c r="F68" i="23" s="1"/>
  <c r="K70" i="21"/>
  <c r="F70" i="23" s="1"/>
  <c r="K72" i="21"/>
  <c r="F72" i="23" s="1"/>
  <c r="K73" i="21"/>
  <c r="F73" i="23" s="1"/>
  <c r="K74" i="21"/>
  <c r="F74" i="23" s="1"/>
  <c r="K77" i="21"/>
  <c r="F77" i="23" s="1"/>
  <c r="F78" i="23" s="1"/>
  <c r="F79" i="23" s="1"/>
  <c r="K87" i="21"/>
  <c r="F107" i="23" s="1"/>
  <c r="F108" i="23" s="1"/>
  <c r="K89" i="21"/>
  <c r="F109" i="23" s="1"/>
  <c r="K99" i="21"/>
  <c r="F119" i="23" s="1"/>
  <c r="K100" i="21"/>
  <c r="F120" i="23" s="1"/>
  <c r="K102" i="21"/>
  <c r="F122" i="23" s="1"/>
  <c r="F123" i="23" s="1"/>
  <c r="K104" i="21"/>
  <c r="F124" i="23" s="1"/>
  <c r="K105" i="21"/>
  <c r="F125" i="23" s="1"/>
  <c r="K107" i="21"/>
  <c r="F127" i="23" s="1"/>
  <c r="F128" i="23" s="1"/>
  <c r="K109" i="21"/>
  <c r="F129" i="23" s="1"/>
  <c r="F130" i="23" s="1"/>
  <c r="K111" i="21"/>
  <c r="F131" i="23" s="1"/>
  <c r="F132" i="23" s="1"/>
  <c r="K116" i="21"/>
  <c r="F136" i="23" s="1"/>
  <c r="E62" i="20" l="1"/>
  <c r="E62" i="14"/>
  <c r="E136" i="14" s="1"/>
  <c r="O8" i="22" s="1"/>
  <c r="F129" i="24"/>
  <c r="F130" i="24" s="1"/>
  <c r="F142" i="24" s="1"/>
  <c r="G14" i="22" s="1"/>
  <c r="E62" i="29"/>
  <c r="E136" i="29" s="1"/>
  <c r="Q8" i="22" s="1"/>
  <c r="Q12" i="22" s="1"/>
  <c r="Q18" i="22" s="1"/>
  <c r="Q19" i="22" s="1"/>
  <c r="F39" i="23"/>
  <c r="K12" i="22"/>
  <c r="E131" i="12"/>
  <c r="E138" i="1"/>
  <c r="J9" i="22" s="1"/>
  <c r="E62" i="16"/>
  <c r="E62" i="27"/>
  <c r="E136" i="27" s="1"/>
  <c r="F13" i="23"/>
  <c r="E131" i="27"/>
  <c r="E138" i="15"/>
  <c r="R9" i="22" s="1"/>
  <c r="F20" i="23"/>
  <c r="F51" i="23"/>
  <c r="F36" i="23"/>
  <c r="F28" i="23"/>
  <c r="E138" i="14"/>
  <c r="O9" i="22" s="1"/>
  <c r="O12" i="22" s="1"/>
  <c r="E143" i="29"/>
  <c r="E81" i="29"/>
  <c r="E131" i="30"/>
  <c r="E138" i="30"/>
  <c r="P9" i="22" s="1"/>
  <c r="E131" i="16"/>
  <c r="E138" i="18"/>
  <c r="U9" i="22" s="1"/>
  <c r="F61" i="23"/>
  <c r="F221" i="23"/>
  <c r="G15" i="22"/>
  <c r="E143" i="25"/>
  <c r="H13" i="22"/>
  <c r="H17" i="22" s="1"/>
  <c r="E143" i="20"/>
  <c r="X13" i="22"/>
  <c r="X17" i="22" s="1"/>
  <c r="E143" i="19"/>
  <c r="V13" i="22"/>
  <c r="V17" i="22" s="1"/>
  <c r="E143" i="31"/>
  <c r="W13" i="22"/>
  <c r="W17" i="22" s="1"/>
  <c r="E143" i="13"/>
  <c r="L13" i="22"/>
  <c r="L17" i="22" s="1"/>
  <c r="E143" i="12"/>
  <c r="K13" i="22"/>
  <c r="K17" i="22" s="1"/>
  <c r="E143" i="26"/>
  <c r="I13" i="22"/>
  <c r="I17" i="22" s="1"/>
  <c r="F31" i="23"/>
  <c r="E143" i="18"/>
  <c r="U13" i="22"/>
  <c r="U17" i="22" s="1"/>
  <c r="E143" i="30"/>
  <c r="P13" i="22"/>
  <c r="P17" i="22" s="1"/>
  <c r="E143" i="16"/>
  <c r="S13" i="22"/>
  <c r="S17" i="22" s="1"/>
  <c r="E143" i="27"/>
  <c r="M13" i="22"/>
  <c r="M17" i="22" s="1"/>
  <c r="E143" i="1"/>
  <c r="J13" i="22"/>
  <c r="J17" i="22" s="1"/>
  <c r="E143" i="17"/>
  <c r="T13" i="22"/>
  <c r="T17" i="22" s="1"/>
  <c r="E62" i="17"/>
  <c r="E136" i="17" s="1"/>
  <c r="E143" i="15"/>
  <c r="R13" i="22"/>
  <c r="R17" i="22" s="1"/>
  <c r="E143" i="28"/>
  <c r="N13" i="22"/>
  <c r="N17" i="22" s="1"/>
  <c r="E143" i="14"/>
  <c r="O13" i="22"/>
  <c r="O17" i="22" s="1"/>
  <c r="E81" i="14"/>
  <c r="E138" i="13"/>
  <c r="L9" i="22" s="1"/>
  <c r="E81" i="12"/>
  <c r="E138" i="26"/>
  <c r="I9" i="22" s="1"/>
  <c r="E131" i="20"/>
  <c r="E138" i="17"/>
  <c r="T9" i="22" s="1"/>
  <c r="F126" i="23"/>
  <c r="F121" i="23"/>
  <c r="E131" i="19"/>
  <c r="E138" i="31"/>
  <c r="W9" i="22" s="1"/>
  <c r="K137" i="21"/>
  <c r="E62" i="31"/>
  <c r="E62" i="18"/>
  <c r="E62" i="30"/>
  <c r="E62" i="1"/>
  <c r="E62" i="15"/>
  <c r="E62" i="28"/>
  <c r="E62" i="13"/>
  <c r="E138" i="25"/>
  <c r="H9" i="22" s="1"/>
  <c r="E81" i="25"/>
  <c r="E81" i="20"/>
  <c r="E136" i="20"/>
  <c r="E81" i="19"/>
  <c r="E136" i="19"/>
  <c r="E139" i="12"/>
  <c r="E81" i="26"/>
  <c r="E136" i="26"/>
  <c r="E136" i="25"/>
  <c r="H8" i="22" s="1"/>
  <c r="F124" i="24"/>
  <c r="F125" i="24" s="1"/>
  <c r="F76" i="24"/>
  <c r="F80" i="24" s="1"/>
  <c r="F140" i="24" s="1"/>
  <c r="F137" i="24"/>
  <c r="F102" i="24"/>
  <c r="F61" i="24"/>
  <c r="F56" i="24"/>
  <c r="K129" i="21"/>
  <c r="K130" i="21"/>
  <c r="E139" i="29" l="1"/>
  <c r="E144" i="29" s="1"/>
  <c r="E144" i="12"/>
  <c r="F131" i="24"/>
  <c r="E81" i="27"/>
  <c r="K18" i="22"/>
  <c r="K19" i="22" s="1"/>
  <c r="E139" i="14"/>
  <c r="E144" i="14" s="1"/>
  <c r="O18" i="22"/>
  <c r="O19" i="22" s="1"/>
  <c r="E136" i="16"/>
  <c r="E81" i="16"/>
  <c r="E81" i="17"/>
  <c r="E139" i="27"/>
  <c r="E144" i="27" s="1"/>
  <c r="M8" i="22"/>
  <c r="M12" i="22" s="1"/>
  <c r="M18" i="22" s="1"/>
  <c r="M19" i="22" s="1"/>
  <c r="F216" i="23"/>
  <c r="F11" i="22"/>
  <c r="F215" i="23"/>
  <c r="G10" i="22"/>
  <c r="G22" i="22" s="1"/>
  <c r="E139" i="26"/>
  <c r="E144" i="26" s="1"/>
  <c r="I8" i="22"/>
  <c r="I12" i="22" s="1"/>
  <c r="I18" i="22" s="1"/>
  <c r="I19" i="22" s="1"/>
  <c r="E139" i="19"/>
  <c r="E144" i="19" s="1"/>
  <c r="V8" i="22"/>
  <c r="V12" i="22" s="1"/>
  <c r="V18" i="22" s="1"/>
  <c r="V19" i="22" s="1"/>
  <c r="E139" i="17"/>
  <c r="E144" i="17" s="1"/>
  <c r="T8" i="22"/>
  <c r="T12" i="22" s="1"/>
  <c r="T18" i="22" s="1"/>
  <c r="T19" i="22" s="1"/>
  <c r="F143" i="24"/>
  <c r="G13" i="22"/>
  <c r="G17" i="22" s="1"/>
  <c r="E139" i="20"/>
  <c r="E144" i="20" s="1"/>
  <c r="X8" i="22"/>
  <c r="X12" i="22" s="1"/>
  <c r="X18" i="22" s="1"/>
  <c r="X19" i="22" s="1"/>
  <c r="E81" i="15"/>
  <c r="E136" i="15"/>
  <c r="E81" i="31"/>
  <c r="E136" i="31"/>
  <c r="E136" i="1"/>
  <c r="E81" i="1"/>
  <c r="E81" i="13"/>
  <c r="E136" i="13"/>
  <c r="E81" i="30"/>
  <c r="E136" i="30"/>
  <c r="E81" i="28"/>
  <c r="E136" i="28"/>
  <c r="E81" i="18"/>
  <c r="E136" i="18"/>
  <c r="E139" i="25"/>
  <c r="E144" i="25" s="1"/>
  <c r="F138" i="24"/>
  <c r="F62" i="24"/>
  <c r="F136" i="24" s="1"/>
  <c r="G8" i="22" s="1"/>
  <c r="F90" i="21"/>
  <c r="Y11" i="22" l="1"/>
  <c r="S8" i="22"/>
  <c r="S12" i="22" s="1"/>
  <c r="S18" i="22" s="1"/>
  <c r="S19" i="22" s="1"/>
  <c r="E139" i="16"/>
  <c r="E144" i="16" s="1"/>
  <c r="E139" i="18"/>
  <c r="E144" i="18" s="1"/>
  <c r="U8" i="22"/>
  <c r="U12" i="22" s="1"/>
  <c r="U18" i="22" s="1"/>
  <c r="U19" i="22" s="1"/>
  <c r="E139" i="30"/>
  <c r="E144" i="30" s="1"/>
  <c r="P8" i="22"/>
  <c r="P12" i="22" s="1"/>
  <c r="P18" i="22" s="1"/>
  <c r="P19" i="22" s="1"/>
  <c r="E139" i="15"/>
  <c r="E144" i="15" s="1"/>
  <c r="R8" i="22"/>
  <c r="R12" i="22" s="1"/>
  <c r="R18" i="22" s="1"/>
  <c r="R19" i="22" s="1"/>
  <c r="G9" i="22"/>
  <c r="G12" i="22" s="1"/>
  <c r="G18" i="22" s="1"/>
  <c r="G19" i="22" s="1"/>
  <c r="H12" i="22"/>
  <c r="H18" i="22" s="1"/>
  <c r="H19" i="22" s="1"/>
  <c r="E139" i="1"/>
  <c r="E144" i="1" s="1"/>
  <c r="J8" i="22"/>
  <c r="J12" i="22" s="1"/>
  <c r="J18" i="22" s="1"/>
  <c r="J19" i="22" s="1"/>
  <c r="E139" i="28"/>
  <c r="E144" i="28" s="1"/>
  <c r="N8" i="22"/>
  <c r="N12" i="22" s="1"/>
  <c r="N18" i="22" s="1"/>
  <c r="N19" i="22" s="1"/>
  <c r="E139" i="13"/>
  <c r="E144" i="13" s="1"/>
  <c r="L8" i="22"/>
  <c r="L12" i="22" s="1"/>
  <c r="L18" i="22" s="1"/>
  <c r="L19" i="22" s="1"/>
  <c r="E139" i="31"/>
  <c r="E144" i="31" s="1"/>
  <c r="W8" i="22"/>
  <c r="W12" i="22" s="1"/>
  <c r="W18" i="22" s="1"/>
  <c r="F139" i="24"/>
  <c r="F144" i="24" s="1"/>
  <c r="F81" i="24"/>
  <c r="F137" i="23"/>
  <c r="F110" i="23"/>
  <c r="F111" i="23" s="1"/>
  <c r="F24" i="23"/>
  <c r="F75" i="23"/>
  <c r="F69" i="23"/>
  <c r="F22" i="23"/>
  <c r="F17" i="23"/>
  <c r="F65" i="23"/>
  <c r="F71" i="23"/>
  <c r="F67" i="23"/>
  <c r="J117" i="21"/>
  <c r="J118" i="21" s="1"/>
  <c r="J119" i="21" s="1"/>
  <c r="J140" i="21" s="1"/>
  <c r="I117" i="21"/>
  <c r="I118" i="21" s="1"/>
  <c r="I119" i="21" s="1"/>
  <c r="I140" i="21" s="1"/>
  <c r="H117" i="21"/>
  <c r="H118" i="21" s="1"/>
  <c r="H119" i="21" s="1"/>
  <c r="H140" i="21" s="1"/>
  <c r="G117" i="21"/>
  <c r="G118" i="21" s="1"/>
  <c r="G119" i="21" s="1"/>
  <c r="G140" i="21" s="1"/>
  <c r="F117" i="21"/>
  <c r="J112" i="21"/>
  <c r="I112" i="21"/>
  <c r="H112" i="21"/>
  <c r="G112" i="21"/>
  <c r="F112" i="21"/>
  <c r="J110" i="21"/>
  <c r="I110" i="21"/>
  <c r="H110" i="21"/>
  <c r="G110" i="21"/>
  <c r="F110" i="21"/>
  <c r="J108" i="21"/>
  <c r="I108" i="21"/>
  <c r="H108" i="21"/>
  <c r="G108" i="21"/>
  <c r="F108" i="21"/>
  <c r="J106" i="21"/>
  <c r="I106" i="21"/>
  <c r="H106" i="21"/>
  <c r="G106" i="21"/>
  <c r="F106" i="21"/>
  <c r="J103" i="21"/>
  <c r="I103" i="21"/>
  <c r="H103" i="21"/>
  <c r="G103" i="21"/>
  <c r="F103" i="21"/>
  <c r="J101" i="21"/>
  <c r="I101" i="21"/>
  <c r="H101" i="21"/>
  <c r="G101" i="21"/>
  <c r="F101" i="21"/>
  <c r="J90" i="21"/>
  <c r="I90" i="21"/>
  <c r="H90" i="21"/>
  <c r="G90" i="21"/>
  <c r="J88" i="21"/>
  <c r="J91" i="21" s="1"/>
  <c r="J141" i="21" s="1"/>
  <c r="I88" i="21"/>
  <c r="I91" i="21" s="1"/>
  <c r="I141" i="21" s="1"/>
  <c r="H88" i="21"/>
  <c r="H91" i="21" s="1"/>
  <c r="H141" i="21" s="1"/>
  <c r="G88" i="21"/>
  <c r="G91" i="21" s="1"/>
  <c r="G141" i="21" s="1"/>
  <c r="F88" i="21"/>
  <c r="F91" i="21" s="1"/>
  <c r="F141" i="21" s="1"/>
  <c r="J78" i="21"/>
  <c r="J79" i="21" s="1"/>
  <c r="I78" i="21"/>
  <c r="I79" i="21" s="1"/>
  <c r="H78" i="21"/>
  <c r="H79" i="21" s="1"/>
  <c r="G78" i="21"/>
  <c r="G79" i="21" s="1"/>
  <c r="F78" i="21"/>
  <c r="F79" i="21" s="1"/>
  <c r="J75" i="21"/>
  <c r="I75" i="21"/>
  <c r="H75" i="21"/>
  <c r="G75" i="21"/>
  <c r="F75" i="21"/>
  <c r="J69" i="21"/>
  <c r="I69" i="21"/>
  <c r="H69" i="21"/>
  <c r="G69" i="21"/>
  <c r="F69" i="21"/>
  <c r="J67" i="21"/>
  <c r="I67" i="21"/>
  <c r="H67" i="21"/>
  <c r="G67" i="21"/>
  <c r="F67" i="21"/>
  <c r="J65" i="21"/>
  <c r="I65" i="21"/>
  <c r="H65" i="21"/>
  <c r="G65" i="21"/>
  <c r="F65" i="21"/>
  <c r="J60" i="21"/>
  <c r="I60" i="21"/>
  <c r="H60" i="21"/>
  <c r="G60" i="21"/>
  <c r="F60" i="21"/>
  <c r="J58" i="21"/>
  <c r="I58" i="21"/>
  <c r="H58" i="21"/>
  <c r="G58" i="21"/>
  <c r="F58" i="21"/>
  <c r="J55" i="21"/>
  <c r="I55" i="21"/>
  <c r="H55" i="21"/>
  <c r="G55" i="21"/>
  <c r="F55" i="21"/>
  <c r="J53" i="21"/>
  <c r="I53" i="21"/>
  <c r="H53" i="21"/>
  <c r="G53" i="21"/>
  <c r="F53" i="21"/>
  <c r="J51" i="21"/>
  <c r="I51" i="21"/>
  <c r="H51" i="21"/>
  <c r="G51" i="21"/>
  <c r="F51" i="21"/>
  <c r="J39" i="21"/>
  <c r="I39" i="21"/>
  <c r="H39" i="21"/>
  <c r="G39" i="21"/>
  <c r="F39" i="21"/>
  <c r="J36" i="21"/>
  <c r="I36" i="21"/>
  <c r="H36" i="21"/>
  <c r="G36" i="21"/>
  <c r="F36" i="21"/>
  <c r="J31" i="21"/>
  <c r="I31" i="21"/>
  <c r="H31" i="21"/>
  <c r="G31" i="21"/>
  <c r="F31" i="21"/>
  <c r="J28" i="21"/>
  <c r="I28" i="21"/>
  <c r="H28" i="21"/>
  <c r="G28" i="21"/>
  <c r="F28" i="21"/>
  <c r="J24" i="21"/>
  <c r="I24" i="21"/>
  <c r="H24" i="21"/>
  <c r="G24" i="21"/>
  <c r="F24" i="21"/>
  <c r="J22" i="21"/>
  <c r="I22" i="21"/>
  <c r="H22" i="21"/>
  <c r="G22" i="21"/>
  <c r="F22" i="21"/>
  <c r="J20" i="21"/>
  <c r="I20" i="21"/>
  <c r="H20" i="21"/>
  <c r="G20" i="21"/>
  <c r="F20" i="21"/>
  <c r="J17" i="21"/>
  <c r="I17" i="21"/>
  <c r="H17" i="21"/>
  <c r="G17" i="21"/>
  <c r="F17" i="21"/>
  <c r="J15" i="21"/>
  <c r="I15" i="21"/>
  <c r="H15" i="21"/>
  <c r="G15" i="21"/>
  <c r="F15" i="21"/>
  <c r="J13" i="21"/>
  <c r="I13" i="21"/>
  <c r="H13" i="21"/>
  <c r="G13" i="21"/>
  <c r="F13" i="21"/>
  <c r="F61" i="21" l="1"/>
  <c r="F56" i="23"/>
  <c r="F62" i="23" s="1"/>
  <c r="F113" i="21"/>
  <c r="F114" i="21" s="1"/>
  <c r="F136" i="21" s="1"/>
  <c r="F76" i="23"/>
  <c r="F80" i="23" s="1"/>
  <c r="F76" i="21"/>
  <c r="F80" i="21" s="1"/>
  <c r="F56" i="21"/>
  <c r="F62" i="21" s="1"/>
  <c r="F81" i="21" s="1"/>
  <c r="K141" i="21"/>
  <c r="K91" i="21"/>
  <c r="F139" i="21"/>
  <c r="K103" i="21"/>
  <c r="K69" i="21"/>
  <c r="K112" i="21"/>
  <c r="K117" i="21"/>
  <c r="K17" i="21"/>
  <c r="K28" i="21"/>
  <c r="K51" i="21"/>
  <c r="K60" i="21"/>
  <c r="K53" i="21"/>
  <c r="K71" i="21"/>
  <c r="K106" i="21"/>
  <c r="K15" i="21"/>
  <c r="K24" i="21"/>
  <c r="K39" i="21"/>
  <c r="K58" i="21"/>
  <c r="K67" i="21"/>
  <c r="K78" i="21"/>
  <c r="K90" i="21"/>
  <c r="K101" i="21"/>
  <c r="K110" i="21"/>
  <c r="K20" i="21"/>
  <c r="K31" i="21"/>
  <c r="K13" i="21"/>
  <c r="K22" i="21"/>
  <c r="K36" i="21"/>
  <c r="K55" i="21"/>
  <c r="K65" i="21"/>
  <c r="K75" i="21"/>
  <c r="K88" i="21"/>
  <c r="K108" i="21"/>
  <c r="H61" i="21"/>
  <c r="J61" i="21"/>
  <c r="I61" i="21"/>
  <c r="F118" i="21"/>
  <c r="F138" i="23"/>
  <c r="F139" i="23" s="1"/>
  <c r="G61" i="21"/>
  <c r="I76" i="21"/>
  <c r="I80" i="21" s="1"/>
  <c r="I139" i="21" s="1"/>
  <c r="H76" i="21"/>
  <c r="H80" i="21" s="1"/>
  <c r="H139" i="21" s="1"/>
  <c r="I113" i="21"/>
  <c r="I114" i="21" s="1"/>
  <c r="F133" i="23"/>
  <c r="F134" i="23" s="1"/>
  <c r="J76" i="21"/>
  <c r="J80" i="21" s="1"/>
  <c r="J139" i="21" s="1"/>
  <c r="G76" i="21"/>
  <c r="G80" i="21" s="1"/>
  <c r="G139" i="21" s="1"/>
  <c r="K79" i="21"/>
  <c r="G113" i="21"/>
  <c r="G114" i="21" s="1"/>
  <c r="J56" i="21"/>
  <c r="J62" i="21" s="1"/>
  <c r="H56" i="21"/>
  <c r="I56" i="21"/>
  <c r="G56" i="21"/>
  <c r="G62" i="21" s="1"/>
  <c r="H113" i="21"/>
  <c r="H114" i="21" s="1"/>
  <c r="J113" i="21"/>
  <c r="J114" i="21" s="1"/>
  <c r="H62" i="21" l="1"/>
  <c r="H81" i="21" s="1"/>
  <c r="F135" i="21"/>
  <c r="F81" i="23"/>
  <c r="F222" i="23"/>
  <c r="F16" i="22"/>
  <c r="F140" i="23"/>
  <c r="K114" i="21"/>
  <c r="I62" i="21"/>
  <c r="J136" i="21"/>
  <c r="J120" i="21"/>
  <c r="G136" i="21"/>
  <c r="G120" i="21"/>
  <c r="I120" i="21"/>
  <c r="I136" i="21"/>
  <c r="H120" i="21"/>
  <c r="H136" i="21"/>
  <c r="K118" i="21"/>
  <c r="F119" i="21"/>
  <c r="K139" i="21"/>
  <c r="K80" i="21"/>
  <c r="J135" i="21"/>
  <c r="J81" i="21"/>
  <c r="G81" i="21"/>
  <c r="G135" i="21"/>
  <c r="K76" i="21"/>
  <c r="K113" i="21"/>
  <c r="K56" i="21"/>
  <c r="K61" i="21"/>
  <c r="H142" i="21"/>
  <c r="J142" i="21"/>
  <c r="H135" i="21" l="1"/>
  <c r="I145" i="21" s="1"/>
  <c r="F219" i="23"/>
  <c r="F13" i="22"/>
  <c r="K136" i="21"/>
  <c r="F9" i="22" s="1"/>
  <c r="I81" i="21"/>
  <c r="I135" i="21"/>
  <c r="I138" i="21" s="1"/>
  <c r="F140" i="21"/>
  <c r="K140" i="21" s="1"/>
  <c r="K119" i="21"/>
  <c r="F120" i="21"/>
  <c r="K120" i="21" s="1"/>
  <c r="K135" i="21"/>
  <c r="F8" i="22" s="1"/>
  <c r="F12" i="22" s="1"/>
  <c r="I142" i="21"/>
  <c r="G142" i="21"/>
  <c r="Y15" i="22"/>
  <c r="G138" i="21"/>
  <c r="J138" i="21"/>
  <c r="J143" i="21" s="1"/>
  <c r="H138" i="21" l="1"/>
  <c r="H143" i="21" s="1"/>
  <c r="I143" i="21"/>
  <c r="F214" i="23"/>
  <c r="F213" i="23"/>
  <c r="F218" i="23" s="1"/>
  <c r="Y8" i="22"/>
  <c r="F220" i="23"/>
  <c r="F14" i="22"/>
  <c r="F17" i="22" s="1"/>
  <c r="G143" i="21"/>
  <c r="Y16" i="22"/>
  <c r="K62" i="21"/>
  <c r="F138" i="21"/>
  <c r="F142" i="21"/>
  <c r="K142" i="21" s="1"/>
  <c r="K81" i="21"/>
  <c r="Y10" i="22"/>
  <c r="Y22" i="22" s="1"/>
  <c r="Y14" i="22" l="1"/>
  <c r="F18" i="22"/>
  <c r="K138" i="21"/>
  <c r="F143" i="21"/>
  <c r="F19" i="22" l="1"/>
  <c r="Y19" i="22" s="1"/>
  <c r="K143" i="21"/>
  <c r="F223" i="23" s="1"/>
  <c r="F224" i="23" s="1"/>
  <c r="F229" i="23" l="1"/>
  <c r="F234" i="23"/>
  <c r="Y13" i="22"/>
  <c r="Y17" i="22" s="1"/>
  <c r="Y9" i="22" l="1"/>
  <c r="Y12" i="22" l="1"/>
  <c r="Y18" i="22" s="1"/>
</calcChain>
</file>

<file path=xl/sharedStrings.xml><?xml version="1.0" encoding="utf-8"?>
<sst xmlns="http://schemas.openxmlformats.org/spreadsheetml/2006/main" count="3992" uniqueCount="200">
  <si>
    <r>
      <rPr>
        <b/>
        <sz val="11"/>
        <color indexed="12"/>
        <rFont val="Calibri"/>
        <family val="2"/>
      </rPr>
      <t>Ação 20RL</t>
    </r>
    <r>
      <rPr>
        <b/>
        <sz val="11"/>
        <color indexed="60"/>
        <rFont val="Calibri"/>
        <family val="2"/>
      </rPr>
      <t xml:space="preserve"> - Funcionamento das Instituições Federais de Educação Profissional e Tecnológica</t>
    </r>
  </si>
  <si>
    <t xml:space="preserve">Descrição </t>
  </si>
  <si>
    <t>Despesa</t>
  </si>
  <si>
    <t>Fonte</t>
  </si>
  <si>
    <t>Diárias no País</t>
  </si>
  <si>
    <t>339014.14</t>
  </si>
  <si>
    <t>Diárias no Exterior</t>
  </si>
  <si>
    <t>339014.16</t>
  </si>
  <si>
    <t>Auxílio Financeiro a Estudantes</t>
  </si>
  <si>
    <t>339018.00</t>
  </si>
  <si>
    <t>Auxílio Financeiro a Pesquisadores</t>
  </si>
  <si>
    <t>339020.00</t>
  </si>
  <si>
    <t>Material de Consumo</t>
  </si>
  <si>
    <t>339030.00</t>
  </si>
  <si>
    <t>Material de Processamento de Dados</t>
  </si>
  <si>
    <t>339030.17</t>
  </si>
  <si>
    <t>339031.00</t>
  </si>
  <si>
    <t>Material, Bem ou Serviço P/ Distrib. Gratuita</t>
  </si>
  <si>
    <t>339032.00</t>
  </si>
  <si>
    <t>Passagens para o País</t>
  </si>
  <si>
    <t>339033.01</t>
  </si>
  <si>
    <t>Passagens para o Exterior</t>
  </si>
  <si>
    <t>339033.02</t>
  </si>
  <si>
    <t>Locação de Meios de Transporte</t>
  </si>
  <si>
    <t>339033.03</t>
  </si>
  <si>
    <t>Serviços de Consultoria</t>
  </si>
  <si>
    <t>339035.00</t>
  </si>
  <si>
    <t>Consultoria em Tecnologia da Informação</t>
  </si>
  <si>
    <t>339035.04</t>
  </si>
  <si>
    <t>Outros Serviços de Terceiros Pessoa Física</t>
  </si>
  <si>
    <t>339036.00</t>
  </si>
  <si>
    <t>Diárias a Colaboradores Eventuais no País</t>
  </si>
  <si>
    <t>339036.02</t>
  </si>
  <si>
    <t>Manutenção e Conservação de Bens Imóveis</t>
  </si>
  <si>
    <t>339036.22</t>
  </si>
  <si>
    <t>Manut. Cons. Equip. de Processamento de Dados</t>
  </si>
  <si>
    <t>339036.54</t>
  </si>
  <si>
    <t>339037.00</t>
  </si>
  <si>
    <t>Locação de Mão de Obra</t>
  </si>
  <si>
    <t>Suporte de Infraestrutura de T.I</t>
  </si>
  <si>
    <t>339037.27</t>
  </si>
  <si>
    <t>Outros Serviços de Terceiroa Pessoa Jurídica</t>
  </si>
  <si>
    <t>339039.00</t>
  </si>
  <si>
    <t>Manutenção de Software</t>
  </si>
  <si>
    <t>339039.08</t>
  </si>
  <si>
    <t>Locação de Imóveis</t>
  </si>
  <si>
    <t>339039.10</t>
  </si>
  <si>
    <t>Locação de Softwares</t>
  </si>
  <si>
    <t>339039.11</t>
  </si>
  <si>
    <t>Locação de Máquinas e Equipamentos</t>
  </si>
  <si>
    <t>339039.12</t>
  </si>
  <si>
    <t>339039.16</t>
  </si>
  <si>
    <t>Desenvolvimento de Software</t>
  </si>
  <si>
    <t>339039.26</t>
  </si>
  <si>
    <t>339039.27</t>
  </si>
  <si>
    <t>Serviços Técnicos Profissionais de T.I</t>
  </si>
  <si>
    <t>339039.57</t>
  </si>
  <si>
    <t>339039.95</t>
  </si>
  <si>
    <t>Comunicação de Dados</t>
  </si>
  <si>
    <t>339039.97</t>
  </si>
  <si>
    <t>Outros Serviços de Terceiros Pessoa Jurídica</t>
  </si>
  <si>
    <t>Obrigações Tributárias e Contributivas</t>
  </si>
  <si>
    <t>339047.00</t>
  </si>
  <si>
    <t>Indenizações e Restituições</t>
  </si>
  <si>
    <t>339093.00</t>
  </si>
  <si>
    <t>Outros Ser. Terceiros-Pes. Juridica-Op. Intra-Orç.</t>
  </si>
  <si>
    <t>339139.00</t>
  </si>
  <si>
    <t>Obrig. Tribut. e Contrib-OP. Intra-Orçamentárias</t>
  </si>
  <si>
    <t>339147.00</t>
  </si>
  <si>
    <t>449030.17</t>
  </si>
  <si>
    <t>Aquisição de Softwares</t>
  </si>
  <si>
    <t>449036.46</t>
  </si>
  <si>
    <t>449039.93</t>
  </si>
  <si>
    <t>Obras e Instalações</t>
  </si>
  <si>
    <t>449051.00</t>
  </si>
  <si>
    <t>Equipamentos e Material Permanente</t>
  </si>
  <si>
    <t>449052.00</t>
  </si>
  <si>
    <t>Equipamentos de Processamento de Dados</t>
  </si>
  <si>
    <t>449052.35</t>
  </si>
  <si>
    <t>Veículos Diversos</t>
  </si>
  <si>
    <t>449052.48</t>
  </si>
  <si>
    <t>Imóveis a Registrar</t>
  </si>
  <si>
    <t>459061.05</t>
  </si>
  <si>
    <t xml:space="preserve">TOTAL </t>
  </si>
  <si>
    <t>Aplicações Diretas</t>
  </si>
  <si>
    <t>Sub- Total</t>
  </si>
  <si>
    <t>TOTAL</t>
  </si>
  <si>
    <r>
      <rPr>
        <b/>
        <sz val="11"/>
        <color indexed="12"/>
        <rFont val="Calibri"/>
        <family val="2"/>
      </rPr>
      <t>Ação 2994</t>
    </r>
    <r>
      <rPr>
        <b/>
        <sz val="11"/>
        <color indexed="60"/>
        <rFont val="Calibri"/>
        <family val="2"/>
      </rPr>
      <t xml:space="preserve"> - Assistência ao Educando  da Educação Profissional</t>
    </r>
  </si>
  <si>
    <t>Premiações Cult., Art., Cient., Desp., e Outros</t>
  </si>
  <si>
    <t>Passagens e Despesas com Locomoção</t>
  </si>
  <si>
    <t>Outros Serviços de Terceiroa Pessoa Física</t>
  </si>
  <si>
    <t>Programa 2109 - Programa de Gestão e Manutenção do Ministério da Educação</t>
  </si>
  <si>
    <r>
      <rPr>
        <b/>
        <sz val="11"/>
        <color indexed="30"/>
        <rFont val="Calibri"/>
        <family val="2"/>
      </rPr>
      <t xml:space="preserve">Ação 4572 </t>
    </r>
    <r>
      <rPr>
        <b/>
        <sz val="11"/>
        <color indexed="60"/>
        <rFont val="Calibri"/>
        <family val="2"/>
      </rPr>
      <t>- Capacitação de Servidores Públicos Federais em Processo de Qualificação e Requalificação</t>
    </r>
  </si>
  <si>
    <t>Diárias Internacionais</t>
  </si>
  <si>
    <t>Outros Serviços de Terceiros Pessoa Juridica</t>
  </si>
  <si>
    <t>3 - Outras Despesas Correntes</t>
  </si>
  <si>
    <t>4 - Investimento</t>
  </si>
  <si>
    <t>Ação</t>
  </si>
  <si>
    <t>20RL</t>
  </si>
  <si>
    <t>Outras Despesas Correntes</t>
  </si>
  <si>
    <t>SUB-TOTAL</t>
  </si>
  <si>
    <t>Investimento</t>
  </si>
  <si>
    <t>TOTAL  GERAL</t>
  </si>
  <si>
    <t>Premiações culturais, artísticas, científicas, desport e outras</t>
  </si>
  <si>
    <t>Material, Bem ou Serviços para Distribuição Gratuita</t>
  </si>
  <si>
    <t>Reitoria</t>
  </si>
  <si>
    <t>EAD</t>
  </si>
  <si>
    <t>Pesquisa</t>
  </si>
  <si>
    <t>Extensão</t>
  </si>
  <si>
    <t>Total</t>
  </si>
  <si>
    <t>Cabedelo</t>
  </si>
  <si>
    <t>Cajazeiras</t>
  </si>
  <si>
    <t>Campina Grande</t>
  </si>
  <si>
    <t>Guarabira</t>
  </si>
  <si>
    <t>João Pessoa</t>
  </si>
  <si>
    <t>Monteiro</t>
  </si>
  <si>
    <t>Patos</t>
  </si>
  <si>
    <t>Picuí</t>
  </si>
  <si>
    <t>Princesa Isabel</t>
  </si>
  <si>
    <t>Sousa</t>
  </si>
  <si>
    <r>
      <rPr>
        <b/>
        <sz val="11"/>
        <color indexed="12"/>
        <rFont val="Calibri"/>
        <family val="2"/>
      </rPr>
      <t>Ação 20RG</t>
    </r>
    <r>
      <rPr>
        <b/>
        <sz val="11"/>
        <color indexed="60"/>
        <rFont val="Calibri"/>
        <family val="2"/>
      </rPr>
      <t xml:space="preserve"> - Expansão e Reestruturação das Instituições Federais de Educação Profissional e Tecnológica</t>
    </r>
  </si>
  <si>
    <t>20RG</t>
  </si>
  <si>
    <t>Proposta Orçamentária 2017</t>
  </si>
  <si>
    <t xml:space="preserve">                   DIRETORIA DE ORÇAMENTO - DOR</t>
  </si>
  <si>
    <t xml:space="preserve">                   PRÓ-REITORIA DE ADMINISTRAÇÃO E FINANÇAS – PRAF</t>
  </si>
  <si>
    <t>RESUMO DO QUADRO ORÇAMENTÁRIO 2017</t>
  </si>
  <si>
    <t>QUADRO ORÇAMENTÁRIO 2017</t>
  </si>
  <si>
    <t>Programa 2030 - Educação de Qualidade para Todos</t>
  </si>
  <si>
    <t>Inovação Tecnológica</t>
  </si>
  <si>
    <t xml:space="preserve"> TOTAL (Outras Despesas Correntes)</t>
  </si>
  <si>
    <t xml:space="preserve"> TOTAL GERAL</t>
  </si>
  <si>
    <t>TOTAL (Investimento)</t>
  </si>
  <si>
    <t xml:space="preserve"> TOTAL (Investimento)</t>
  </si>
  <si>
    <r>
      <rPr>
        <b/>
        <sz val="11"/>
        <color indexed="12"/>
        <rFont val="Calibri"/>
        <family val="2"/>
      </rPr>
      <t>Ação 0910</t>
    </r>
    <r>
      <rPr>
        <b/>
        <sz val="11"/>
        <color indexed="60"/>
        <rFont val="Calibri"/>
        <family val="2"/>
      </rPr>
      <t xml:space="preserve"> - Operações Especiais: Gestão da Participação em Organismos e Entidades Nacionais e Internacionais</t>
    </r>
  </si>
  <si>
    <t>00OL</t>
  </si>
  <si>
    <t>Contribuições - Entidades Representativas de Classe</t>
  </si>
  <si>
    <r>
      <rPr>
        <b/>
        <sz val="11"/>
        <color indexed="12"/>
        <rFont val="Calibri"/>
        <family val="2"/>
      </rPr>
      <t>Ação 2994</t>
    </r>
    <r>
      <rPr>
        <b/>
        <sz val="11"/>
        <color indexed="60"/>
        <rFont val="Calibri"/>
        <family val="2"/>
      </rPr>
      <t xml:space="preserve"> - Assistência ao Educando da Educação Profissional</t>
    </r>
  </si>
  <si>
    <t>C. Av. de Cabedelo</t>
  </si>
  <si>
    <t>C. Av. de Mangabeira</t>
  </si>
  <si>
    <t>C. Av. de Soledade</t>
  </si>
  <si>
    <t>Catolé do Rocha</t>
  </si>
  <si>
    <t>Esperança</t>
  </si>
  <si>
    <t>Itabaiana</t>
  </si>
  <si>
    <t>Itaporanga</t>
  </si>
  <si>
    <t>Santa Rita</t>
  </si>
  <si>
    <r>
      <rPr>
        <b/>
        <sz val="11"/>
        <color indexed="12"/>
        <rFont val="Calibri"/>
        <family val="2"/>
      </rPr>
      <t>Ação 00PW</t>
    </r>
    <r>
      <rPr>
        <b/>
        <sz val="11"/>
        <color indexed="60"/>
        <rFont val="Calibri"/>
        <family val="2"/>
      </rPr>
      <t xml:space="preserve"> - Contribuições e Anuidades a Organismos e Entidades Nacionais e Internacionais
sem Exigência de Programação Específica</t>
    </r>
  </si>
  <si>
    <t>00PW</t>
  </si>
  <si>
    <t>Inserir a Ações: 216H Auxílio Moradia ND:339093 R$104.000,00</t>
  </si>
  <si>
    <t xml:space="preserve">                                00OQ Contribuições Internacionais ND: 335041 R$4.500,00</t>
  </si>
  <si>
    <t xml:space="preserve">                                </t>
  </si>
  <si>
    <r>
      <rPr>
        <b/>
        <sz val="11"/>
        <color indexed="12"/>
        <rFont val="Calibri"/>
        <family val="2"/>
      </rPr>
      <t>Ação 0000</t>
    </r>
    <r>
      <rPr>
        <b/>
        <sz val="11"/>
        <color indexed="60"/>
        <rFont val="Calibri"/>
        <family val="2"/>
      </rPr>
      <t xml:space="preserve"> - Operações Especiais: Gestão da Participação em Organismos e Entidades Nacionais e Internacionais</t>
    </r>
  </si>
  <si>
    <r>
      <rPr>
        <b/>
        <sz val="11"/>
        <color indexed="12"/>
        <rFont val="Calibri"/>
        <family val="2"/>
      </rPr>
      <t>Ação 2994</t>
    </r>
    <r>
      <rPr>
        <b/>
        <sz val="11"/>
        <color indexed="60"/>
        <rFont val="Calibri"/>
        <family val="2"/>
      </rPr>
      <t xml:space="preserve"> -Assistência ao Educando- Complementação</t>
    </r>
  </si>
  <si>
    <t>Recursos Próprios- Fonte 250</t>
  </si>
  <si>
    <t>Ação PASEP</t>
  </si>
  <si>
    <t>PASEP</t>
  </si>
  <si>
    <t>FONTE PRÓPRIA</t>
  </si>
  <si>
    <t>2994</t>
  </si>
  <si>
    <t>112</t>
  </si>
  <si>
    <t>Assistência ao Educando -Complementação</t>
  </si>
  <si>
    <t>00OQ</t>
  </si>
  <si>
    <t>216H</t>
  </si>
  <si>
    <t>TOTAL GERAL</t>
  </si>
  <si>
    <t>TOTAL  GERAL + FONTE 250</t>
  </si>
  <si>
    <r>
      <rPr>
        <b/>
        <sz val="11"/>
        <color indexed="12"/>
        <rFont val="Calibri"/>
        <family val="2"/>
      </rPr>
      <t>Ação 216H</t>
    </r>
    <r>
      <rPr>
        <b/>
        <sz val="11"/>
        <color indexed="60"/>
        <rFont val="Calibri"/>
        <family val="2"/>
      </rPr>
      <t>- Ajuda de Custo para Moradia ou Auxílio-Moradia a Agentes Públicos - No Estado da Paraíba</t>
    </r>
  </si>
  <si>
    <r>
      <rPr>
        <b/>
        <sz val="11"/>
        <color indexed="12"/>
        <rFont val="Calibri"/>
        <family val="2"/>
      </rPr>
      <t>Ação 00PW</t>
    </r>
    <r>
      <rPr>
        <b/>
        <sz val="11"/>
        <color indexed="60"/>
        <rFont val="Calibri"/>
        <family val="2"/>
      </rPr>
      <t xml:space="preserve"> - Contribuições A Entidades Nacionais sem Exigência de Programação Específica</t>
    </r>
  </si>
  <si>
    <r>
      <rPr>
        <b/>
        <sz val="11"/>
        <color indexed="12"/>
        <rFont val="Calibri"/>
        <family val="2"/>
      </rPr>
      <t>Ação 00OQ</t>
    </r>
    <r>
      <rPr>
        <b/>
        <sz val="11"/>
        <color indexed="60"/>
        <rFont val="Calibri"/>
        <family val="2"/>
      </rPr>
      <t>- Contribuições a Entidades Internacionais
sem Exigência de Programação Específica</t>
    </r>
  </si>
  <si>
    <t>Ação:    Complementação PASEP - ND 339147 - Autarquias (1% s/ a receita própria)</t>
  </si>
  <si>
    <t>Assistência ao Educando Complementar</t>
  </si>
  <si>
    <t>Obs: Na planilha Resumo encontra-se somado o valor da 20RG - Expansão e Reestruturação</t>
  </si>
  <si>
    <t>Ação 20RL - Funcionamento das Instituições Federais de Educação Profissional e Tecnológica</t>
  </si>
  <si>
    <t>Acréscimos na PLOA 2017</t>
  </si>
  <si>
    <t>20RL - Funcionamento das IFEPT</t>
  </si>
  <si>
    <t xml:space="preserve">Fonte </t>
  </si>
  <si>
    <t>3- Outras Despesas Correntes</t>
  </si>
  <si>
    <t>4-Investimentos</t>
  </si>
  <si>
    <t>5-Inversões Financeiras</t>
  </si>
  <si>
    <t>Diferença SIMEC -PLOA 2017</t>
  </si>
  <si>
    <t>Percentual de acréscimo ou redução (%)</t>
  </si>
  <si>
    <t>SIMEC (PLOA lançada com base na Matriz CONIF)</t>
  </si>
  <si>
    <t>PLOA 2017 (Projeto em trâmite no Congresso Nacional)</t>
  </si>
  <si>
    <t>LOA - 2015</t>
  </si>
  <si>
    <t>LOA - 2016</t>
  </si>
  <si>
    <t>4572 - Capacitação de Servidores</t>
  </si>
  <si>
    <t xml:space="preserve">2994 - Assistência Estudantil </t>
  </si>
  <si>
    <t>20RG - Expansão e Reestruturação</t>
  </si>
  <si>
    <t>Acrescimo da SETEC/CONIF</t>
  </si>
  <si>
    <t>PLOA - 2017 (SIMEC)</t>
  </si>
  <si>
    <t>TOTAL PLOA - 2017</t>
  </si>
  <si>
    <t>Redução da LOA 2016-2015</t>
  </si>
  <si>
    <t>Redução da PLOA 2017- LOA 2016</t>
  </si>
  <si>
    <t>Percentual de Redução da LOA 2016-2015 (%)</t>
  </si>
  <si>
    <t>Percentual de Redução da PLOA 2017- LOA 2017(%)</t>
  </si>
  <si>
    <t>Comparativo Orçamentário</t>
  </si>
  <si>
    <t>TED - Custeio</t>
  </si>
  <si>
    <t>TED - Invest.</t>
  </si>
  <si>
    <t>LOA 2016</t>
  </si>
  <si>
    <t>LOA 2017</t>
  </si>
  <si>
    <t>LOA 2017-2016</t>
  </si>
  <si>
    <t>PERCENTUAL</t>
  </si>
  <si>
    <t xml:space="preserve">Valor Total da Assistência ao Educando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</si>
</sst>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(* #,##0_);_(* \(#,##0\);_(* &quot;-&quot;??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9" tint="-0.499984740745262"/>
      <name val="Calibri"/>
      <family val="2"/>
      <scheme val="minor"/>
    </font>
    <font>
      <b/>
      <sz val="11"/>
      <color indexed="12"/>
      <name val="Calibri"/>
      <family val="2"/>
    </font>
    <font>
      <b/>
      <sz val="11"/>
      <color indexed="60"/>
      <name val="Calibri"/>
      <family val="2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9" tint="-0.499984740745262"/>
      <name val="Calibri"/>
      <family val="2"/>
    </font>
    <font>
      <b/>
      <sz val="11"/>
      <color indexed="30"/>
      <name val="Calibri"/>
      <family val="2"/>
    </font>
    <font>
      <b/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8" fillId="0" borderId="0"/>
  </cellStyleXfs>
  <cellXfs count="584">
    <xf numFmtId="0" fontId="0" fillId="0" borderId="0" xfId="0"/>
    <xf numFmtId="0" fontId="0" fillId="0" borderId="0" xfId="0" applyBorder="1"/>
    <xf numFmtId="3" fontId="2" fillId="6" borderId="4" xfId="0" applyNumberFormat="1" applyFont="1" applyFill="1" applyBorder="1" applyProtection="1"/>
    <xf numFmtId="3" fontId="2" fillId="11" borderId="4" xfId="0" applyNumberFormat="1" applyFont="1" applyFill="1" applyBorder="1" applyProtection="1"/>
    <xf numFmtId="3" fontId="0" fillId="0" borderId="4" xfId="0" applyNumberFormat="1" applyBorder="1" applyProtection="1"/>
    <xf numFmtId="3" fontId="2" fillId="10" borderId="4" xfId="0" applyNumberFormat="1" applyFont="1" applyFill="1" applyBorder="1" applyProtection="1"/>
    <xf numFmtId="3" fontId="2" fillId="7" borderId="8" xfId="0" applyNumberFormat="1" applyFont="1" applyFill="1" applyBorder="1" applyAlignment="1" applyProtection="1">
      <alignment horizontal="right"/>
    </xf>
    <xf numFmtId="3" fontId="2" fillId="14" borderId="4" xfId="0" applyNumberFormat="1" applyFont="1" applyFill="1" applyBorder="1" applyProtection="1"/>
    <xf numFmtId="3" fontId="2" fillId="15" borderId="4" xfId="0" applyNumberFormat="1" applyFont="1" applyFill="1" applyBorder="1" applyProtection="1"/>
    <xf numFmtId="3" fontId="2" fillId="3" borderId="8" xfId="0" applyNumberFormat="1" applyFont="1" applyFill="1" applyBorder="1" applyAlignment="1" applyProtection="1">
      <alignment horizontal="right" wrapText="1"/>
    </xf>
    <xf numFmtId="3" fontId="2" fillId="8" borderId="24" xfId="0" applyNumberFormat="1" applyFont="1" applyFill="1" applyBorder="1" applyAlignment="1" applyProtection="1">
      <alignment horizontal="right"/>
    </xf>
    <xf numFmtId="3" fontId="2" fillId="5" borderId="32" xfId="0" applyNumberFormat="1" applyFont="1" applyFill="1" applyBorder="1" applyProtection="1"/>
    <xf numFmtId="3" fontId="2" fillId="5" borderId="4" xfId="0" applyNumberFormat="1" applyFont="1" applyFill="1" applyBorder="1" applyProtection="1"/>
    <xf numFmtId="3" fontId="2" fillId="12" borderId="4" xfId="0" applyNumberFormat="1" applyFont="1" applyFill="1" applyBorder="1" applyAlignment="1" applyProtection="1">
      <alignment horizontal="right" wrapText="1"/>
    </xf>
    <xf numFmtId="3" fontId="2" fillId="12" borderId="32" xfId="0" applyNumberFormat="1" applyFont="1" applyFill="1" applyBorder="1" applyAlignment="1" applyProtection="1">
      <alignment horizontal="right" wrapText="1"/>
    </xf>
    <xf numFmtId="3" fontId="2" fillId="8" borderId="41" xfId="0" applyNumberFormat="1" applyFont="1" applyFill="1" applyBorder="1" applyAlignment="1" applyProtection="1">
      <alignment horizontal="right"/>
    </xf>
    <xf numFmtId="3" fontId="2" fillId="6" borderId="32" xfId="0" applyNumberFormat="1" applyFont="1" applyFill="1" applyBorder="1" applyProtection="1"/>
    <xf numFmtId="3" fontId="2" fillId="11" borderId="32" xfId="0" applyNumberFormat="1" applyFont="1" applyFill="1" applyBorder="1" applyProtection="1"/>
    <xf numFmtId="3" fontId="2" fillId="7" borderId="42" xfId="0" applyNumberFormat="1" applyFont="1" applyFill="1" applyBorder="1" applyAlignment="1" applyProtection="1">
      <alignment horizontal="right"/>
    </xf>
    <xf numFmtId="3" fontId="2" fillId="7" borderId="4" xfId="0" applyNumberFormat="1" applyFont="1" applyFill="1" applyBorder="1" applyAlignment="1" applyProtection="1">
      <alignment horizontal="right" wrapText="1"/>
    </xf>
    <xf numFmtId="3" fontId="2" fillId="7" borderId="32" xfId="0" applyNumberFormat="1" applyFont="1" applyFill="1" applyBorder="1" applyAlignment="1" applyProtection="1">
      <alignment horizontal="right" wrapText="1"/>
    </xf>
    <xf numFmtId="3" fontId="2" fillId="3" borderId="42" xfId="0" applyNumberFormat="1" applyFont="1" applyFill="1" applyBorder="1" applyAlignment="1" applyProtection="1">
      <alignment horizontal="right" wrapText="1"/>
    </xf>
    <xf numFmtId="3" fontId="0" fillId="0" borderId="32" xfId="0" applyNumberFormat="1" applyBorder="1" applyProtection="1"/>
    <xf numFmtId="3" fontId="2" fillId="5" borderId="8" xfId="0" applyNumberFormat="1" applyFont="1" applyFill="1" applyBorder="1" applyProtection="1"/>
    <xf numFmtId="3" fontId="2" fillId="8" borderId="23" xfId="0" applyNumberFormat="1" applyFont="1" applyFill="1" applyBorder="1" applyAlignment="1" applyProtection="1">
      <alignment horizontal="right"/>
    </xf>
    <xf numFmtId="0" fontId="0" fillId="0" borderId="0" xfId="0" applyProtection="1">
      <protection locked="0"/>
    </xf>
    <xf numFmtId="1" fontId="15" fillId="0" borderId="0" xfId="0" applyNumberFormat="1" applyFont="1" applyAlignment="1" applyProtection="1">
      <alignment horizontal="center"/>
      <protection locked="0"/>
    </xf>
    <xf numFmtId="1" fontId="0" fillId="0" borderId="0" xfId="0" applyNumberFormat="1" applyProtection="1">
      <protection locked="0"/>
    </xf>
    <xf numFmtId="1" fontId="16" fillId="0" borderId="0" xfId="0" applyNumberFormat="1" applyFont="1" applyAlignment="1" applyProtection="1">
      <alignment horizontal="center"/>
      <protection locked="0"/>
    </xf>
    <xf numFmtId="0" fontId="0" fillId="2" borderId="0" xfId="0" applyFill="1" applyProtection="1">
      <protection locked="0"/>
    </xf>
    <xf numFmtId="1" fontId="0" fillId="2" borderId="0" xfId="0" applyNumberFormat="1" applyFill="1" applyAlignment="1" applyProtection="1">
      <alignment horizontal="center"/>
      <protection locked="0"/>
    </xf>
    <xf numFmtId="1" fontId="0" fillId="2" borderId="0" xfId="0" applyNumberFormat="1" applyFill="1" applyProtection="1">
      <protection locked="0"/>
    </xf>
    <xf numFmtId="164" fontId="0" fillId="2" borderId="0" xfId="1" applyNumberFormat="1" applyFont="1" applyFill="1" applyProtection="1">
      <protection locked="0"/>
    </xf>
    <xf numFmtId="1" fontId="6" fillId="0" borderId="10" xfId="0" applyNumberFormat="1" applyFont="1" applyBorder="1" applyAlignment="1" applyProtection="1">
      <alignment horizontal="center" vertical="center" wrapText="1"/>
      <protection locked="0"/>
    </xf>
    <xf numFmtId="0" fontId="6" fillId="0" borderId="0" xfId="0" applyFont="1" applyBorder="1" applyAlignment="1" applyProtection="1">
      <alignment horizontal="center" vertical="center" wrapText="1"/>
      <protection locked="0"/>
    </xf>
    <xf numFmtId="0" fontId="6" fillId="0" borderId="20" xfId="0" applyFont="1" applyBorder="1" applyAlignment="1" applyProtection="1">
      <alignment horizontal="center" vertical="center" wrapText="1"/>
      <protection locked="0"/>
    </xf>
    <xf numFmtId="1" fontId="4" fillId="4" borderId="13" xfId="0" applyNumberFormat="1" applyFont="1" applyFill="1" applyBorder="1" applyAlignment="1" applyProtection="1">
      <alignment horizontal="center" vertical="center"/>
      <protection locked="0"/>
    </xf>
    <xf numFmtId="1" fontId="4" fillId="4" borderId="8" xfId="0" applyNumberFormat="1" applyFont="1" applyFill="1" applyBorder="1" applyAlignment="1" applyProtection="1">
      <alignment horizontal="center" vertical="center"/>
      <protection locked="0"/>
    </xf>
    <xf numFmtId="0" fontId="3" fillId="4" borderId="8" xfId="0" applyFont="1" applyFill="1" applyBorder="1" applyAlignment="1" applyProtection="1">
      <alignment horizontal="center" wrapText="1"/>
      <protection locked="0"/>
    </xf>
    <xf numFmtId="0" fontId="3" fillId="4" borderId="41" xfId="0" applyFont="1" applyFill="1" applyBorder="1" applyAlignment="1" applyProtection="1">
      <alignment horizontal="center" wrapText="1"/>
      <protection locked="0"/>
    </xf>
    <xf numFmtId="4" fontId="0" fillId="0" borderId="0" xfId="0" applyNumberFormat="1" applyProtection="1">
      <protection locked="0"/>
    </xf>
    <xf numFmtId="1" fontId="10" fillId="2" borderId="17" xfId="0" applyNumberFormat="1" applyFont="1" applyFill="1" applyBorder="1" applyAlignment="1" applyProtection="1">
      <alignment horizontal="center" vertical="center"/>
      <protection locked="0"/>
    </xf>
    <xf numFmtId="1" fontId="10" fillId="2" borderId="17" xfId="0" applyNumberFormat="1" applyFont="1" applyFill="1" applyBorder="1" applyAlignment="1" applyProtection="1">
      <alignment horizontal="center"/>
      <protection locked="0"/>
    </xf>
    <xf numFmtId="3" fontId="0" fillId="0" borderId="17" xfId="0" applyNumberFormat="1" applyBorder="1" applyProtection="1">
      <protection locked="0"/>
    </xf>
    <xf numFmtId="1" fontId="10" fillId="0" borderId="4" xfId="0" applyNumberFormat="1" applyFont="1" applyBorder="1" applyAlignment="1" applyProtection="1">
      <alignment horizontal="center" vertical="center"/>
      <protection locked="0"/>
    </xf>
    <xf numFmtId="1" fontId="10" fillId="0" borderId="4" xfId="0" applyNumberFormat="1" applyFont="1" applyBorder="1" applyAlignment="1" applyProtection="1">
      <alignment horizontal="center"/>
      <protection locked="0"/>
    </xf>
    <xf numFmtId="3" fontId="0" fillId="0" borderId="4" xfId="0" applyNumberFormat="1" applyBorder="1" applyProtection="1">
      <protection locked="0"/>
    </xf>
    <xf numFmtId="4" fontId="0" fillId="6" borderId="0" xfId="0" applyNumberFormat="1" applyFill="1" applyProtection="1">
      <protection locked="0"/>
    </xf>
    <xf numFmtId="1" fontId="9" fillId="6" borderId="4" xfId="0" applyNumberFormat="1" applyFont="1" applyFill="1" applyBorder="1" applyAlignment="1" applyProtection="1">
      <alignment horizontal="center" vertical="center"/>
      <protection locked="0"/>
    </xf>
    <xf numFmtId="1" fontId="9" fillId="6" borderId="4" xfId="0" applyNumberFormat="1" applyFont="1" applyFill="1" applyBorder="1" applyAlignment="1" applyProtection="1">
      <alignment horizontal="center"/>
      <protection locked="0"/>
    </xf>
    <xf numFmtId="1" fontId="10" fillId="2" borderId="4" xfId="0" applyNumberFormat="1" applyFont="1" applyFill="1" applyBorder="1" applyAlignment="1" applyProtection="1">
      <alignment horizontal="center" vertical="center"/>
      <protection locked="0"/>
    </xf>
    <xf numFmtId="1" fontId="10" fillId="2" borderId="4" xfId="0" applyNumberFormat="1" applyFont="1" applyFill="1" applyBorder="1" applyAlignment="1" applyProtection="1">
      <alignment horizontal="center"/>
      <protection locked="0"/>
    </xf>
    <xf numFmtId="1" fontId="9" fillId="11" borderId="4" xfId="0" applyNumberFormat="1" applyFont="1" applyFill="1" applyBorder="1" applyAlignment="1" applyProtection="1">
      <alignment horizontal="center"/>
      <protection locked="0"/>
    </xf>
    <xf numFmtId="1" fontId="10" fillId="0" borderId="4" xfId="0" applyNumberFormat="1" applyFont="1" applyFill="1" applyBorder="1" applyAlignment="1" applyProtection="1">
      <alignment horizontal="center"/>
      <protection locked="0"/>
    </xf>
    <xf numFmtId="1" fontId="9" fillId="10" borderId="4" xfId="0" applyNumberFormat="1" applyFont="1" applyFill="1" applyBorder="1" applyAlignment="1" applyProtection="1">
      <alignment horizontal="center"/>
      <protection locked="0"/>
    </xf>
    <xf numFmtId="1" fontId="0" fillId="7" borderId="8" xfId="0" applyNumberFormat="1" applyFill="1" applyBorder="1" applyAlignment="1" applyProtection="1">
      <alignment horizontal="center"/>
      <protection locked="0"/>
    </xf>
    <xf numFmtId="1" fontId="0" fillId="7" borderId="8" xfId="0" applyNumberFormat="1" applyFill="1" applyBorder="1" applyProtection="1">
      <protection locked="0"/>
    </xf>
    <xf numFmtId="4" fontId="0" fillId="2" borderId="0" xfId="0" applyNumberFormat="1" applyFill="1" applyProtection="1">
      <protection locked="0"/>
    </xf>
    <xf numFmtId="3" fontId="0" fillId="0" borderId="32" xfId="0" applyNumberFormat="1" applyBorder="1" applyProtection="1">
      <protection locked="0"/>
    </xf>
    <xf numFmtId="1" fontId="9" fillId="14" borderId="4" xfId="0" applyNumberFormat="1" applyFont="1" applyFill="1" applyBorder="1" applyAlignment="1" applyProtection="1">
      <alignment horizontal="center"/>
      <protection locked="0"/>
    </xf>
    <xf numFmtId="1" fontId="4" fillId="6" borderId="4" xfId="0" applyNumberFormat="1" applyFont="1" applyFill="1" applyBorder="1" applyAlignment="1" applyProtection="1">
      <alignment horizontal="center"/>
      <protection locked="0"/>
    </xf>
    <xf numFmtId="1" fontId="9" fillId="15" borderId="4" xfId="0" applyNumberFormat="1" applyFont="1" applyFill="1" applyBorder="1" applyAlignment="1" applyProtection="1">
      <alignment horizontal="center"/>
      <protection locked="0"/>
    </xf>
    <xf numFmtId="1" fontId="4" fillId="3" borderId="8" xfId="0" applyNumberFormat="1" applyFont="1" applyFill="1" applyBorder="1" applyAlignment="1" applyProtection="1">
      <alignment horizontal="center" vertical="center"/>
      <protection locked="0"/>
    </xf>
    <xf numFmtId="1" fontId="0" fillId="8" borderId="24" xfId="0" applyNumberFormat="1" applyFill="1" applyBorder="1" applyAlignment="1" applyProtection="1">
      <alignment horizontal="center"/>
      <protection locked="0"/>
    </xf>
    <xf numFmtId="1" fontId="0" fillId="8" borderId="24" xfId="0" applyNumberFormat="1" applyFill="1" applyBorder="1" applyProtection="1">
      <protection locked="0"/>
    </xf>
    <xf numFmtId="1" fontId="0" fillId="0" borderId="0" xfId="0" applyNumberFormat="1" applyAlignment="1" applyProtection="1">
      <alignment horizontal="center"/>
      <protection locked="0"/>
    </xf>
    <xf numFmtId="1" fontId="0" fillId="0" borderId="0" xfId="0" applyNumberFormat="1" applyBorder="1" applyAlignment="1" applyProtection="1">
      <alignment horizontal="center"/>
      <protection locked="0"/>
    </xf>
    <xf numFmtId="1" fontId="0" fillId="0" borderId="0" xfId="0" applyNumberFormat="1" applyBorder="1" applyProtection="1">
      <protection locked="0"/>
    </xf>
    <xf numFmtId="4" fontId="0" fillId="0" borderId="0" xfId="0" applyNumberFormat="1" applyBorder="1" applyProtection="1">
      <protection locked="0"/>
    </xf>
    <xf numFmtId="4" fontId="0" fillId="0" borderId="20" xfId="0" applyNumberFormat="1" applyBorder="1" applyProtection="1">
      <protection locked="0"/>
    </xf>
    <xf numFmtId="1" fontId="4" fillId="4" borderId="38" xfId="0" applyNumberFormat="1" applyFont="1" applyFill="1" applyBorder="1" applyAlignment="1" applyProtection="1">
      <alignment horizontal="center" vertical="center"/>
      <protection locked="0"/>
    </xf>
    <xf numFmtId="1" fontId="3" fillId="2" borderId="3" xfId="0" applyNumberFormat="1" applyFont="1" applyFill="1" applyBorder="1" applyAlignment="1" applyProtection="1">
      <alignment horizontal="center" vertical="center"/>
      <protection locked="0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3" fontId="0" fillId="18" borderId="4" xfId="0" applyNumberFormat="1" applyFill="1" applyBorder="1" applyProtection="1">
      <protection locked="0"/>
    </xf>
    <xf numFmtId="1" fontId="4" fillId="5" borderId="3" xfId="0" applyNumberFormat="1" applyFont="1" applyFill="1" applyBorder="1" applyAlignment="1" applyProtection="1">
      <alignment horizontal="center" vertical="center"/>
      <protection locked="0"/>
    </xf>
    <xf numFmtId="1" fontId="4" fillId="5" borderId="4" xfId="0" applyNumberFormat="1" applyFont="1" applyFill="1" applyBorder="1" applyAlignment="1" applyProtection="1">
      <alignment horizontal="center"/>
      <protection locked="0"/>
    </xf>
    <xf numFmtId="4" fontId="9" fillId="12" borderId="31" xfId="0" applyNumberFormat="1" applyFont="1" applyFill="1" applyBorder="1" applyAlignment="1" applyProtection="1">
      <alignment horizontal="center" vertical="center"/>
      <protection locked="0"/>
    </xf>
    <xf numFmtId="4" fontId="9" fillId="12" borderId="3" xfId="0" applyNumberFormat="1" applyFont="1" applyFill="1" applyBorder="1" applyAlignment="1" applyProtection="1">
      <alignment horizontal="center" vertical="center"/>
      <protection locked="0"/>
    </xf>
    <xf numFmtId="1" fontId="4" fillId="12" borderId="4" xfId="0" applyNumberFormat="1" applyFont="1" applyFill="1" applyBorder="1" applyAlignment="1" applyProtection="1">
      <alignment horizontal="center" vertical="center"/>
      <protection locked="0"/>
    </xf>
    <xf numFmtId="4" fontId="0" fillId="0" borderId="9" xfId="0" applyNumberFormat="1" applyBorder="1" applyProtection="1">
      <protection locked="0"/>
    </xf>
    <xf numFmtId="4" fontId="0" fillId="0" borderId="5" xfId="0" applyNumberFormat="1" applyBorder="1" applyProtection="1">
      <protection locked="0"/>
    </xf>
    <xf numFmtId="4" fontId="0" fillId="0" borderId="15" xfId="0" applyNumberFormat="1" applyBorder="1" applyProtection="1">
      <protection locked="0"/>
    </xf>
    <xf numFmtId="1" fontId="3" fillId="2" borderId="7" xfId="0" applyNumberFormat="1" applyFont="1" applyFill="1" applyBorder="1" applyAlignment="1" applyProtection="1">
      <alignment horizontal="center" vertical="center"/>
      <protection locked="0"/>
    </xf>
    <xf numFmtId="1" fontId="4" fillId="6" borderId="7" xfId="0" applyNumberFormat="1" applyFont="1" applyFill="1" applyBorder="1" applyAlignment="1" applyProtection="1">
      <alignment horizontal="center" vertical="center"/>
      <protection locked="0"/>
    </xf>
    <xf numFmtId="1" fontId="4" fillId="6" borderId="3" xfId="0" applyNumberFormat="1" applyFont="1" applyFill="1" applyBorder="1" applyAlignment="1" applyProtection="1">
      <alignment horizontal="center" vertical="center"/>
      <protection locked="0"/>
    </xf>
    <xf numFmtId="1" fontId="3" fillId="2" borderId="4" xfId="0" applyNumberFormat="1" applyFont="1" applyFill="1" applyBorder="1" applyAlignment="1" applyProtection="1">
      <alignment horizontal="center" vertical="center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1" fontId="4" fillId="11" borderId="3" xfId="0" applyNumberFormat="1" applyFont="1" applyFill="1" applyBorder="1" applyAlignment="1" applyProtection="1">
      <alignment horizontal="center" vertical="center"/>
      <protection locked="0"/>
    </xf>
    <xf numFmtId="1" fontId="4" fillId="11" borderId="4" xfId="0" applyNumberFormat="1" applyFont="1" applyFill="1" applyBorder="1" applyAlignment="1" applyProtection="1">
      <alignment horizontal="center"/>
      <protection locked="0"/>
    </xf>
    <xf numFmtId="1" fontId="3" fillId="0" borderId="4" xfId="0" applyNumberFormat="1" applyFont="1" applyBorder="1" applyAlignment="1" applyProtection="1">
      <alignment horizontal="center" vertical="center"/>
      <protection locked="0"/>
    </xf>
    <xf numFmtId="1" fontId="3" fillId="0" borderId="4" xfId="0" applyNumberFormat="1" applyFont="1" applyBorder="1" applyAlignment="1" applyProtection="1">
      <alignment horizontal="center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4" fontId="2" fillId="4" borderId="11" xfId="0" applyNumberFormat="1" applyFont="1" applyFill="1" applyBorder="1" applyAlignment="1" applyProtection="1">
      <protection locked="0"/>
    </xf>
    <xf numFmtId="4" fontId="2" fillId="4" borderId="18" xfId="0" applyNumberFormat="1" applyFont="1" applyFill="1" applyBorder="1" applyAlignment="1" applyProtection="1">
      <protection locked="0"/>
    </xf>
    <xf numFmtId="4" fontId="2" fillId="4" borderId="12" xfId="0" applyNumberFormat="1" applyFont="1" applyFill="1" applyBorder="1" applyAlignment="1" applyProtection="1">
      <protection locked="0"/>
    </xf>
    <xf numFmtId="1" fontId="4" fillId="8" borderId="17" xfId="0" applyNumberFormat="1" applyFont="1" applyFill="1" applyBorder="1" applyAlignment="1" applyProtection="1">
      <alignment horizontal="center" vertical="center"/>
      <protection locked="0"/>
    </xf>
    <xf numFmtId="1" fontId="2" fillId="0" borderId="3" xfId="0" applyNumberFormat="1" applyFont="1" applyBorder="1" applyAlignment="1" applyProtection="1">
      <alignment horizontal="center"/>
      <protection locked="0"/>
    </xf>
    <xf numFmtId="1" fontId="2" fillId="0" borderId="4" xfId="0" applyNumberFormat="1" applyFont="1" applyBorder="1" applyAlignment="1" applyProtection="1">
      <alignment horizontal="center"/>
      <protection locked="0"/>
    </xf>
    <xf numFmtId="0" fontId="0" fillId="0" borderId="0" xfId="0" applyProtection="1"/>
    <xf numFmtId="3" fontId="0" fillId="0" borderId="43" xfId="0" applyNumberFormat="1" applyBorder="1" applyProtection="1"/>
    <xf numFmtId="4" fontId="9" fillId="13" borderId="31" xfId="0" applyNumberFormat="1" applyFont="1" applyFill="1" applyBorder="1" applyAlignment="1" applyProtection="1">
      <alignment horizontal="center" vertical="center"/>
      <protection locked="0"/>
    </xf>
    <xf numFmtId="4" fontId="11" fillId="9" borderId="18" xfId="0" applyNumberFormat="1" applyFont="1" applyFill="1" applyBorder="1" applyAlignment="1" applyProtection="1">
      <alignment vertical="center" wrapText="1"/>
      <protection locked="0"/>
    </xf>
    <xf numFmtId="4" fontId="11" fillId="9" borderId="12" xfId="0" applyNumberFormat="1" applyFont="1" applyFill="1" applyBorder="1" applyAlignment="1" applyProtection="1">
      <alignment vertical="center" wrapText="1"/>
      <protection locked="0"/>
    </xf>
    <xf numFmtId="3" fontId="2" fillId="10" borderId="32" xfId="0" applyNumberFormat="1" applyFont="1" applyFill="1" applyBorder="1" applyProtection="1"/>
    <xf numFmtId="3" fontId="2" fillId="7" borderId="32" xfId="0" applyNumberFormat="1" applyFont="1" applyFill="1" applyBorder="1" applyAlignment="1" applyProtection="1">
      <alignment horizontal="right"/>
    </xf>
    <xf numFmtId="3" fontId="2" fillId="14" borderId="32" xfId="0" applyNumberFormat="1" applyFont="1" applyFill="1" applyBorder="1" applyProtection="1"/>
    <xf numFmtId="3" fontId="2" fillId="15" borderId="32" xfId="0" applyNumberFormat="1" applyFont="1" applyFill="1" applyBorder="1" applyProtection="1"/>
    <xf numFmtId="3" fontId="2" fillId="3" borderId="32" xfId="0" applyNumberFormat="1" applyFont="1" applyFill="1" applyBorder="1" applyAlignment="1" applyProtection="1">
      <alignment horizontal="right" wrapText="1"/>
    </xf>
    <xf numFmtId="3" fontId="2" fillId="13" borderId="32" xfId="0" applyNumberFormat="1" applyFont="1" applyFill="1" applyBorder="1" applyAlignment="1" applyProtection="1">
      <alignment horizontal="right" wrapText="1"/>
    </xf>
    <xf numFmtId="3" fontId="2" fillId="5" borderId="32" xfId="0" applyNumberFormat="1" applyFont="1" applyFill="1" applyBorder="1" applyAlignment="1" applyProtection="1">
      <alignment horizontal="right"/>
    </xf>
    <xf numFmtId="3" fontId="0" fillId="0" borderId="32" xfId="0" applyNumberFormat="1" applyBorder="1" applyAlignment="1" applyProtection="1">
      <alignment horizontal="right"/>
    </xf>
    <xf numFmtId="1" fontId="6" fillId="0" borderId="4" xfId="0" applyNumberFormat="1" applyFont="1" applyBorder="1" applyAlignment="1" applyProtection="1">
      <alignment horizontal="center" vertical="center" wrapText="1"/>
    </xf>
    <xf numFmtId="0" fontId="6" fillId="0" borderId="32" xfId="0" applyFont="1" applyBorder="1" applyAlignment="1" applyProtection="1">
      <alignment horizontal="center" vertical="center" wrapText="1"/>
    </xf>
    <xf numFmtId="1" fontId="4" fillId="4" borderId="4" xfId="0" applyNumberFormat="1" applyFont="1" applyFill="1" applyBorder="1" applyAlignment="1" applyProtection="1">
      <alignment horizontal="center" vertical="center"/>
    </xf>
    <xf numFmtId="0" fontId="3" fillId="4" borderId="32" xfId="0" applyFont="1" applyFill="1" applyBorder="1" applyAlignment="1" applyProtection="1">
      <alignment horizontal="center" wrapText="1"/>
    </xf>
    <xf numFmtId="1" fontId="10" fillId="2" borderId="4" xfId="0" applyNumberFormat="1" applyFont="1" applyFill="1" applyBorder="1" applyAlignment="1" applyProtection="1">
      <alignment horizontal="center" vertical="center"/>
    </xf>
    <xf numFmtId="1" fontId="10" fillId="2" borderId="4" xfId="0" applyNumberFormat="1" applyFont="1" applyFill="1" applyBorder="1" applyAlignment="1" applyProtection="1">
      <alignment horizontal="center"/>
    </xf>
    <xf numFmtId="1" fontId="10" fillId="0" borderId="4" xfId="0" applyNumberFormat="1" applyFont="1" applyBorder="1" applyAlignment="1" applyProtection="1">
      <alignment horizontal="center" vertical="center"/>
    </xf>
    <xf numFmtId="1" fontId="10" fillId="0" borderId="4" xfId="0" applyNumberFormat="1" applyFont="1" applyBorder="1" applyAlignment="1" applyProtection="1">
      <alignment horizontal="center"/>
    </xf>
    <xf numFmtId="1" fontId="9" fillId="6" borderId="4" xfId="0" applyNumberFormat="1" applyFont="1" applyFill="1" applyBorder="1" applyAlignment="1" applyProtection="1">
      <alignment horizontal="center" vertical="center"/>
    </xf>
    <xf numFmtId="1" fontId="9" fillId="6" borderId="4" xfId="0" applyNumberFormat="1" applyFont="1" applyFill="1" applyBorder="1" applyAlignment="1" applyProtection="1">
      <alignment horizontal="center"/>
    </xf>
    <xf numFmtId="1" fontId="9" fillId="11" borderId="4" xfId="0" applyNumberFormat="1" applyFont="1" applyFill="1" applyBorder="1" applyAlignment="1" applyProtection="1">
      <alignment horizontal="center"/>
    </xf>
    <xf numFmtId="1" fontId="10" fillId="0" borderId="4" xfId="0" applyNumberFormat="1" applyFont="1" applyFill="1" applyBorder="1" applyAlignment="1" applyProtection="1">
      <alignment horizontal="center"/>
    </xf>
    <xf numFmtId="1" fontId="9" fillId="10" borderId="4" xfId="0" applyNumberFormat="1" applyFont="1" applyFill="1" applyBorder="1" applyAlignment="1" applyProtection="1">
      <alignment horizontal="center"/>
    </xf>
    <xf numFmtId="1" fontId="0" fillId="7" borderId="4" xfId="0" applyNumberFormat="1" applyFill="1" applyBorder="1" applyAlignment="1" applyProtection="1">
      <alignment horizontal="center"/>
    </xf>
    <xf numFmtId="1" fontId="0" fillId="7" borderId="4" xfId="0" applyNumberFormat="1" applyFill="1" applyBorder="1" applyProtection="1"/>
    <xf numFmtId="1" fontId="9" fillId="14" borderId="4" xfId="0" applyNumberFormat="1" applyFont="1" applyFill="1" applyBorder="1" applyAlignment="1" applyProtection="1">
      <alignment horizontal="center"/>
    </xf>
    <xf numFmtId="1" fontId="4" fillId="6" borderId="4" xfId="0" applyNumberFormat="1" applyFont="1" applyFill="1" applyBorder="1" applyAlignment="1" applyProtection="1">
      <alignment horizontal="center"/>
    </xf>
    <xf numFmtId="1" fontId="9" fillId="15" borderId="4" xfId="0" applyNumberFormat="1" applyFont="1" applyFill="1" applyBorder="1" applyAlignment="1" applyProtection="1">
      <alignment horizontal="center"/>
    </xf>
    <xf numFmtId="1" fontId="4" fillId="3" borderId="4" xfId="0" applyNumberFormat="1" applyFont="1" applyFill="1" applyBorder="1" applyAlignment="1" applyProtection="1">
      <alignment horizontal="center" vertical="center"/>
    </xf>
    <xf numFmtId="1" fontId="0" fillId="8" borderId="24" xfId="0" applyNumberFormat="1" applyFill="1" applyBorder="1" applyProtection="1"/>
    <xf numFmtId="1" fontId="0" fillId="8" borderId="24" xfId="0" applyNumberFormat="1" applyFill="1" applyBorder="1" applyAlignment="1" applyProtection="1">
      <alignment horizontal="center"/>
    </xf>
    <xf numFmtId="1" fontId="0" fillId="0" borderId="0" xfId="0" applyNumberFormat="1" applyAlignment="1" applyProtection="1">
      <alignment horizontal="center"/>
    </xf>
    <xf numFmtId="1" fontId="0" fillId="0" borderId="0" xfId="0" applyNumberFormat="1" applyProtection="1"/>
    <xf numFmtId="4" fontId="0" fillId="0" borderId="0" xfId="0" applyNumberFormat="1" applyProtection="1"/>
    <xf numFmtId="0" fontId="3" fillId="4" borderId="46" xfId="0" applyFont="1" applyFill="1" applyBorder="1" applyAlignment="1" applyProtection="1">
      <alignment horizontal="center" wrapText="1"/>
    </xf>
    <xf numFmtId="1" fontId="4" fillId="4" borderId="38" xfId="0" applyNumberFormat="1" applyFont="1" applyFill="1" applyBorder="1" applyAlignment="1" applyProtection="1">
      <alignment horizontal="center" vertical="center"/>
    </xf>
    <xf numFmtId="1" fontId="3" fillId="0" borderId="3" xfId="0" applyNumberFormat="1" applyFont="1" applyBorder="1" applyAlignment="1" applyProtection="1">
      <alignment horizontal="center" vertical="center"/>
    </xf>
    <xf numFmtId="1" fontId="3" fillId="2" borderId="3" xfId="0" applyNumberFormat="1" applyFont="1" applyFill="1" applyBorder="1" applyAlignment="1" applyProtection="1">
      <alignment horizontal="center" vertical="center"/>
    </xf>
    <xf numFmtId="1" fontId="3" fillId="2" borderId="13" xfId="0" applyNumberFormat="1" applyFont="1" applyFill="1" applyBorder="1" applyAlignment="1" applyProtection="1">
      <alignment horizontal="center" vertical="center"/>
    </xf>
    <xf numFmtId="1" fontId="3" fillId="2" borderId="7" xfId="0" applyNumberFormat="1" applyFont="1" applyFill="1" applyBorder="1" applyAlignment="1" applyProtection="1">
      <alignment horizontal="center" vertical="center"/>
    </xf>
    <xf numFmtId="1" fontId="3" fillId="2" borderId="4" xfId="0" applyNumberFormat="1" applyFont="1" applyFill="1" applyBorder="1" applyAlignment="1" applyProtection="1">
      <alignment horizontal="center" vertical="center"/>
    </xf>
    <xf numFmtId="1" fontId="3" fillId="2" borderId="17" xfId="0" applyNumberFormat="1" applyFont="1" applyFill="1" applyBorder="1" applyAlignment="1" applyProtection="1">
      <alignment horizontal="center" vertical="center"/>
    </xf>
    <xf numFmtId="1" fontId="3" fillId="2" borderId="8" xfId="0" applyNumberFormat="1" applyFont="1" applyFill="1" applyBorder="1" applyAlignment="1" applyProtection="1">
      <alignment horizontal="center" vertical="center"/>
    </xf>
    <xf numFmtId="1" fontId="3" fillId="2" borderId="4" xfId="0" applyNumberFormat="1" applyFont="1" applyFill="1" applyBorder="1" applyAlignment="1" applyProtection="1">
      <alignment horizontal="center"/>
    </xf>
    <xf numFmtId="1" fontId="3" fillId="0" borderId="4" xfId="0" applyNumberFormat="1" applyFont="1" applyBorder="1" applyAlignment="1" applyProtection="1">
      <alignment horizontal="center"/>
    </xf>
    <xf numFmtId="1" fontId="4" fillId="11" borderId="4" xfId="0" applyNumberFormat="1" applyFont="1" applyFill="1" applyBorder="1" applyAlignment="1" applyProtection="1">
      <alignment horizontal="center"/>
    </xf>
    <xf numFmtId="1" fontId="4" fillId="11" borderId="3" xfId="0" applyNumberFormat="1" applyFont="1" applyFill="1" applyBorder="1" applyAlignment="1" applyProtection="1">
      <alignment horizontal="center" vertical="center"/>
    </xf>
    <xf numFmtId="1" fontId="0" fillId="7" borderId="8" xfId="0" applyNumberFormat="1" applyFill="1" applyBorder="1" applyAlignment="1" applyProtection="1">
      <alignment horizontal="center"/>
    </xf>
    <xf numFmtId="1" fontId="0" fillId="7" borderId="8" xfId="0" applyNumberFormat="1" applyFill="1" applyBorder="1" applyProtection="1"/>
    <xf numFmtId="1" fontId="4" fillId="5" borderId="3" xfId="0" applyNumberFormat="1" applyFont="1" applyFill="1" applyBorder="1" applyAlignment="1" applyProtection="1">
      <alignment horizontal="center" vertical="center"/>
    </xf>
    <xf numFmtId="1" fontId="4" fillId="5" borderId="4" xfId="0" applyNumberFormat="1" applyFont="1" applyFill="1" applyBorder="1" applyAlignment="1" applyProtection="1">
      <alignment horizontal="center"/>
    </xf>
    <xf numFmtId="1" fontId="4" fillId="13" borderId="4" xfId="0" applyNumberFormat="1" applyFont="1" applyFill="1" applyBorder="1" applyAlignment="1" applyProtection="1">
      <alignment horizontal="center" vertical="center"/>
    </xf>
    <xf numFmtId="4" fontId="9" fillId="13" borderId="3" xfId="0" applyNumberFormat="1" applyFont="1" applyFill="1" applyBorder="1" applyAlignment="1" applyProtection="1">
      <alignment horizontal="center" vertical="center"/>
    </xf>
    <xf numFmtId="1" fontId="4" fillId="3" borderId="8" xfId="0" applyNumberFormat="1" applyFont="1" applyFill="1" applyBorder="1" applyAlignment="1" applyProtection="1">
      <alignment horizontal="center" vertical="center"/>
    </xf>
    <xf numFmtId="1" fontId="0" fillId="0" borderId="0" xfId="0" applyNumberFormat="1" applyBorder="1" applyAlignment="1" applyProtection="1">
      <alignment horizontal="center"/>
    </xf>
    <xf numFmtId="4" fontId="0" fillId="0" borderId="0" xfId="0" applyNumberFormat="1" applyBorder="1" applyProtection="1"/>
    <xf numFmtId="4" fontId="0" fillId="0" borderId="15" xfId="0" applyNumberFormat="1" applyBorder="1" applyProtection="1"/>
    <xf numFmtId="1" fontId="0" fillId="0" borderId="0" xfId="0" applyNumberFormat="1" applyBorder="1" applyProtection="1"/>
    <xf numFmtId="4" fontId="0" fillId="0" borderId="20" xfId="0" applyNumberFormat="1" applyBorder="1" applyProtection="1"/>
    <xf numFmtId="0" fontId="3" fillId="4" borderId="42" xfId="0" applyFont="1" applyFill="1" applyBorder="1" applyAlignment="1" applyProtection="1">
      <alignment horizontal="center" wrapText="1"/>
    </xf>
    <xf numFmtId="4" fontId="11" fillId="7" borderId="11" xfId="0" applyNumberFormat="1" applyFont="1" applyFill="1" applyBorder="1" applyAlignment="1" applyProtection="1">
      <alignment vertical="center" wrapText="1"/>
    </xf>
    <xf numFmtId="4" fontId="11" fillId="7" borderId="18" xfId="0" applyNumberFormat="1" applyFont="1" applyFill="1" applyBorder="1" applyAlignment="1" applyProtection="1">
      <alignment vertical="center" wrapText="1"/>
    </xf>
    <xf numFmtId="4" fontId="11" fillId="7" borderId="12" xfId="0" applyNumberFormat="1" applyFont="1" applyFill="1" applyBorder="1" applyAlignment="1" applyProtection="1">
      <alignment vertical="center" wrapText="1"/>
    </xf>
    <xf numFmtId="1" fontId="4" fillId="6" borderId="7" xfId="0" applyNumberFormat="1" applyFont="1" applyFill="1" applyBorder="1" applyAlignment="1" applyProtection="1">
      <alignment horizontal="center" vertical="center"/>
    </xf>
    <xf numFmtId="1" fontId="4" fillId="6" borderId="3" xfId="0" applyNumberFormat="1" applyFont="1" applyFill="1" applyBorder="1" applyAlignment="1" applyProtection="1">
      <alignment horizontal="center" vertical="center"/>
    </xf>
    <xf numFmtId="4" fontId="11" fillId="9" borderId="11" xfId="0" applyNumberFormat="1" applyFont="1" applyFill="1" applyBorder="1" applyAlignment="1" applyProtection="1">
      <alignment vertical="center" wrapText="1"/>
    </xf>
    <xf numFmtId="1" fontId="4" fillId="7" borderId="4" xfId="0" applyNumberFormat="1" applyFont="1" applyFill="1" applyBorder="1" applyAlignment="1" applyProtection="1">
      <alignment horizontal="center" vertical="center"/>
    </xf>
    <xf numFmtId="1" fontId="3" fillId="0" borderId="4" xfId="0" applyNumberFormat="1" applyFont="1" applyBorder="1" applyAlignment="1" applyProtection="1">
      <alignment horizontal="center" vertical="center"/>
    </xf>
    <xf numFmtId="1" fontId="2" fillId="0" borderId="4" xfId="0" applyNumberFormat="1" applyFont="1" applyBorder="1" applyAlignment="1" applyProtection="1">
      <alignment horizontal="center"/>
    </xf>
    <xf numFmtId="1" fontId="4" fillId="8" borderId="4" xfId="0" applyNumberFormat="1" applyFont="1" applyFill="1" applyBorder="1" applyAlignment="1" applyProtection="1">
      <alignment horizontal="center" vertical="center"/>
    </xf>
    <xf numFmtId="1" fontId="6" fillId="0" borderId="10" xfId="0" applyNumberFormat="1" applyFont="1" applyBorder="1" applyAlignment="1" applyProtection="1">
      <alignment horizontal="center" vertical="center" wrapText="1"/>
    </xf>
    <xf numFmtId="0" fontId="6" fillId="0" borderId="20" xfId="0" applyFont="1" applyBorder="1" applyAlignment="1" applyProtection="1">
      <alignment horizontal="center" vertical="center" wrapText="1"/>
    </xf>
    <xf numFmtId="1" fontId="4" fillId="4" borderId="13" xfId="0" applyNumberFormat="1" applyFont="1" applyFill="1" applyBorder="1" applyAlignment="1" applyProtection="1">
      <alignment horizontal="center" vertical="center"/>
    </xf>
    <xf numFmtId="1" fontId="4" fillId="4" borderId="8" xfId="0" applyNumberFormat="1" applyFont="1" applyFill="1" applyBorder="1" applyAlignment="1" applyProtection="1">
      <alignment horizontal="center" vertical="center"/>
    </xf>
    <xf numFmtId="1" fontId="10" fillId="2" borderId="17" xfId="0" applyNumberFormat="1" applyFont="1" applyFill="1" applyBorder="1" applyAlignment="1" applyProtection="1">
      <alignment horizontal="center" vertical="center"/>
    </xf>
    <xf numFmtId="1" fontId="10" fillId="2" borderId="17" xfId="0" applyNumberFormat="1" applyFont="1" applyFill="1" applyBorder="1" applyAlignment="1" applyProtection="1">
      <alignment horizontal="center"/>
    </xf>
    <xf numFmtId="3" fontId="0" fillId="0" borderId="43" xfId="0" applyNumberFormat="1" applyFill="1" applyBorder="1" applyProtection="1"/>
    <xf numFmtId="3" fontId="0" fillId="6" borderId="43" xfId="0" applyNumberFormat="1" applyFill="1" applyBorder="1" applyProtection="1"/>
    <xf numFmtId="1" fontId="0" fillId="7" borderId="24" xfId="0" applyNumberFormat="1" applyFill="1" applyBorder="1" applyAlignment="1" applyProtection="1">
      <alignment horizontal="center"/>
    </xf>
    <xf numFmtId="1" fontId="0" fillId="7" borderId="24" xfId="0" applyNumberFormat="1" applyFill="1" applyBorder="1" applyProtection="1"/>
    <xf numFmtId="3" fontId="2" fillId="7" borderId="41" xfId="0" applyNumberFormat="1" applyFont="1" applyFill="1" applyBorder="1" applyAlignment="1" applyProtection="1">
      <alignment horizontal="right"/>
    </xf>
    <xf numFmtId="3" fontId="0" fillId="0" borderId="32" xfId="0" applyNumberFormat="1" applyFill="1" applyBorder="1" applyProtection="1"/>
    <xf numFmtId="4" fontId="9" fillId="13" borderId="31" xfId="0" applyNumberFormat="1" applyFont="1" applyFill="1" applyBorder="1" applyAlignment="1" applyProtection="1">
      <alignment horizontal="center" vertical="center"/>
    </xf>
    <xf numFmtId="4" fontId="9" fillId="12" borderId="31" xfId="0" applyNumberFormat="1" applyFont="1" applyFill="1" applyBorder="1" applyAlignment="1" applyProtection="1">
      <alignment horizontal="center" vertical="center"/>
    </xf>
    <xf numFmtId="4" fontId="9" fillId="12" borderId="3" xfId="0" applyNumberFormat="1" applyFont="1" applyFill="1" applyBorder="1" applyAlignment="1" applyProtection="1">
      <alignment horizontal="center" vertical="center"/>
    </xf>
    <xf numFmtId="1" fontId="4" fillId="12" borderId="4" xfId="0" applyNumberFormat="1" applyFont="1" applyFill="1" applyBorder="1" applyAlignment="1" applyProtection="1">
      <alignment horizontal="center" vertical="center"/>
    </xf>
    <xf numFmtId="3" fontId="0" fillId="6" borderId="32" xfId="0" applyNumberFormat="1" applyFill="1" applyBorder="1" applyProtection="1"/>
    <xf numFmtId="1" fontId="4" fillId="6" borderId="4" xfId="0" applyNumberFormat="1" applyFont="1" applyFill="1" applyBorder="1" applyAlignment="1" applyProtection="1">
      <alignment horizontal="center" vertical="center"/>
    </xf>
    <xf numFmtId="3" fontId="2" fillId="16" borderId="32" xfId="0" applyNumberFormat="1" applyFont="1" applyFill="1" applyBorder="1" applyProtection="1"/>
    <xf numFmtId="3" fontId="2" fillId="7" borderId="32" xfId="0" applyNumberFormat="1" applyFont="1" applyFill="1" applyBorder="1" applyProtection="1"/>
    <xf numFmtId="1" fontId="4" fillId="8" borderId="17" xfId="0" applyNumberFormat="1" applyFont="1" applyFill="1" applyBorder="1" applyAlignment="1" applyProtection="1">
      <alignment horizontal="center" vertical="center"/>
    </xf>
    <xf numFmtId="1" fontId="2" fillId="0" borderId="3" xfId="0" applyNumberFormat="1" applyFont="1" applyBorder="1" applyAlignment="1" applyProtection="1">
      <alignment horizontal="center"/>
    </xf>
    <xf numFmtId="3" fontId="0" fillId="5" borderId="32" xfId="0" applyNumberFormat="1" applyFill="1" applyBorder="1" applyProtection="1"/>
    <xf numFmtId="1" fontId="2" fillId="0" borderId="13" xfId="0" applyNumberFormat="1" applyFont="1" applyBorder="1" applyAlignment="1" applyProtection="1">
      <alignment horizontal="center"/>
    </xf>
    <xf numFmtId="1" fontId="16" fillId="0" borderId="0" xfId="0" applyNumberFormat="1" applyFont="1" applyAlignment="1" applyProtection="1">
      <alignment horizontal="center"/>
    </xf>
    <xf numFmtId="4" fontId="4" fillId="8" borderId="17" xfId="0" applyNumberFormat="1" applyFont="1" applyFill="1" applyBorder="1" applyAlignment="1" applyProtection="1">
      <alignment horizontal="center" wrapText="1"/>
    </xf>
    <xf numFmtId="3" fontId="0" fillId="17" borderId="4" xfId="0" applyNumberFormat="1" applyFill="1" applyBorder="1" applyProtection="1"/>
    <xf numFmtId="3" fontId="2" fillId="4" borderId="23" xfId="0" applyNumberFormat="1" applyFont="1" applyFill="1" applyBorder="1" applyProtection="1"/>
    <xf numFmtId="3" fontId="2" fillId="8" borderId="23" xfId="0" applyNumberFormat="1" applyFont="1" applyFill="1" applyBorder="1" applyProtection="1"/>
    <xf numFmtId="43" fontId="17" fillId="0" borderId="43" xfId="1" applyFont="1" applyFill="1" applyBorder="1" applyProtection="1">
      <protection locked="0"/>
    </xf>
    <xf numFmtId="3" fontId="17" fillId="0" borderId="43" xfId="0" applyNumberFormat="1" applyFont="1" applyFill="1" applyBorder="1" applyProtection="1">
      <protection locked="0"/>
    </xf>
    <xf numFmtId="43" fontId="17" fillId="0" borderId="32" xfId="1" applyFont="1" applyFill="1" applyBorder="1" applyProtection="1">
      <protection locked="0"/>
    </xf>
    <xf numFmtId="4" fontId="18" fillId="0" borderId="4" xfId="2" applyNumberFormat="1" applyBorder="1" applyProtection="1">
      <protection locked="0"/>
    </xf>
    <xf numFmtId="4" fontId="0" fillId="0" borderId="32" xfId="0" applyNumberFormat="1" applyBorder="1" applyProtection="1">
      <protection locked="0"/>
    </xf>
    <xf numFmtId="4" fontId="19" fillId="0" borderId="4" xfId="2" applyNumberFormat="1" applyFont="1" applyBorder="1" applyProtection="1">
      <protection locked="0"/>
    </xf>
    <xf numFmtId="3" fontId="0" fillId="0" borderId="48" xfId="0" applyNumberFormat="1" applyBorder="1" applyProtection="1">
      <protection locked="0"/>
    </xf>
    <xf numFmtId="3" fontId="0" fillId="0" borderId="0" xfId="0" applyNumberFormat="1" applyProtection="1">
      <protection locked="0"/>
    </xf>
    <xf numFmtId="4" fontId="9" fillId="3" borderId="11" xfId="0" applyNumberFormat="1" applyFont="1" applyFill="1" applyBorder="1" applyAlignment="1" applyProtection="1">
      <alignment horizontal="center" vertical="center"/>
    </xf>
    <xf numFmtId="4" fontId="9" fillId="3" borderId="11" xfId="0" applyNumberFormat="1" applyFont="1" applyFill="1" applyBorder="1" applyAlignment="1" applyProtection="1">
      <alignment horizontal="center" vertical="center"/>
    </xf>
    <xf numFmtId="4" fontId="2" fillId="4" borderId="49" xfId="0" applyNumberFormat="1" applyFont="1" applyFill="1" applyBorder="1" applyAlignment="1" applyProtection="1">
      <alignment horizontal="center"/>
    </xf>
    <xf numFmtId="4" fontId="9" fillId="3" borderId="18" xfId="0" applyNumberFormat="1" applyFont="1" applyFill="1" applyBorder="1" applyAlignment="1" applyProtection="1">
      <alignment horizontal="center" vertical="center"/>
    </xf>
    <xf numFmtId="1" fontId="4" fillId="8" borderId="8" xfId="0" applyNumberFormat="1" applyFont="1" applyFill="1" applyBorder="1" applyAlignment="1" applyProtection="1">
      <alignment horizontal="center" vertical="center"/>
    </xf>
    <xf numFmtId="3" fontId="2" fillId="8" borderId="54" xfId="0" applyNumberFormat="1" applyFont="1" applyFill="1" applyBorder="1" applyProtection="1"/>
    <xf numFmtId="1" fontId="2" fillId="2" borderId="4" xfId="0" applyNumberFormat="1" applyFont="1" applyFill="1" applyBorder="1" applyAlignment="1" applyProtection="1">
      <alignment horizontal="center" vertical="center"/>
    </xf>
    <xf numFmtId="4" fontId="0" fillId="2" borderId="4" xfId="0" applyNumberFormat="1" applyFont="1" applyFill="1" applyBorder="1" applyAlignment="1" applyProtection="1">
      <alignment horizontal="right" wrapText="1"/>
    </xf>
    <xf numFmtId="3" fontId="2" fillId="4" borderId="46" xfId="0" applyNumberFormat="1" applyFont="1" applyFill="1" applyBorder="1" applyProtection="1"/>
    <xf numFmtId="0" fontId="3" fillId="4" borderId="4" xfId="0" applyFont="1" applyFill="1" applyBorder="1" applyAlignment="1" applyProtection="1">
      <alignment horizontal="center" wrapText="1"/>
    </xf>
    <xf numFmtId="3" fontId="0" fillId="2" borderId="4" xfId="0" applyNumberFormat="1" applyFont="1" applyFill="1" applyBorder="1" applyProtection="1"/>
    <xf numFmtId="4" fontId="2" fillId="4" borderId="14" xfId="0" applyNumberFormat="1" applyFont="1" applyFill="1" applyBorder="1" applyAlignment="1" applyProtection="1">
      <alignment horizontal="center"/>
    </xf>
    <xf numFmtId="3" fontId="0" fillId="2" borderId="8" xfId="0" applyNumberFormat="1" applyFont="1" applyFill="1" applyBorder="1" applyProtection="1"/>
    <xf numFmtId="49" fontId="2" fillId="2" borderId="8" xfId="0" applyNumberFormat="1" applyFont="1" applyFill="1" applyBorder="1" applyAlignment="1" applyProtection="1">
      <alignment horizontal="center"/>
    </xf>
    <xf numFmtId="49" fontId="2" fillId="2" borderId="4" xfId="0" applyNumberFormat="1" applyFont="1" applyFill="1" applyBorder="1" applyAlignment="1" applyProtection="1">
      <alignment horizontal="center"/>
    </xf>
    <xf numFmtId="3" fontId="0" fillId="5" borderId="4" xfId="0" applyNumberFormat="1" applyFont="1" applyFill="1" applyBorder="1" applyProtection="1"/>
    <xf numFmtId="4" fontId="0" fillId="5" borderId="4" xfId="0" applyNumberFormat="1" applyFont="1" applyFill="1" applyBorder="1" applyAlignment="1" applyProtection="1">
      <alignment horizontal="right" wrapText="1"/>
    </xf>
    <xf numFmtId="3" fontId="2" fillId="8" borderId="53" xfId="0" applyNumberFormat="1" applyFont="1" applyFill="1" applyBorder="1" applyProtection="1"/>
    <xf numFmtId="3" fontId="0" fillId="0" borderId="23" xfId="0" applyNumberFormat="1" applyBorder="1" applyProtection="1"/>
    <xf numFmtId="3" fontId="0" fillId="0" borderId="55" xfId="0" applyNumberFormat="1" applyBorder="1" applyProtection="1"/>
    <xf numFmtId="1" fontId="2" fillId="13" borderId="4" xfId="0" applyNumberFormat="1" applyFont="1" applyFill="1" applyBorder="1" applyAlignment="1" applyProtection="1">
      <alignment horizontal="center"/>
    </xf>
    <xf numFmtId="3" fontId="0" fillId="13" borderId="4" xfId="0" applyNumberFormat="1" applyFill="1" applyBorder="1" applyProtection="1"/>
    <xf numFmtId="1" fontId="15" fillId="0" borderId="25" xfId="0" applyNumberFormat="1" applyFont="1" applyBorder="1" applyAlignment="1" applyProtection="1">
      <alignment horizontal="center"/>
      <protection locked="0"/>
    </xf>
    <xf numFmtId="0" fontId="0" fillId="0" borderId="31" xfId="0" applyBorder="1" applyProtection="1">
      <protection locked="0"/>
    </xf>
    <xf numFmtId="1" fontId="15" fillId="0" borderId="31" xfId="0" applyNumberFormat="1" applyFont="1" applyBorder="1" applyAlignment="1" applyProtection="1">
      <alignment horizontal="center"/>
      <protection locked="0"/>
    </xf>
    <xf numFmtId="1" fontId="21" fillId="0" borderId="31" xfId="0" applyNumberFormat="1" applyFont="1" applyBorder="1" applyAlignment="1" applyProtection="1">
      <alignment horizontal="left"/>
      <protection locked="0"/>
    </xf>
    <xf numFmtId="1" fontId="21" fillId="0" borderId="34" xfId="0" applyNumberFormat="1" applyFont="1" applyBorder="1" applyAlignment="1" applyProtection="1">
      <alignment horizontal="left"/>
      <protection locked="0"/>
    </xf>
    <xf numFmtId="1" fontId="15" fillId="19" borderId="44" xfId="0" applyNumberFormat="1" applyFont="1" applyFill="1" applyBorder="1" applyAlignment="1" applyProtection="1">
      <alignment horizontal="center"/>
      <protection locked="0"/>
    </xf>
    <xf numFmtId="1" fontId="15" fillId="19" borderId="39" xfId="0" applyNumberFormat="1" applyFont="1" applyFill="1" applyBorder="1" applyAlignment="1" applyProtection="1">
      <alignment horizontal="center"/>
      <protection locked="0"/>
    </xf>
    <xf numFmtId="1" fontId="15" fillId="19" borderId="33" xfId="0" applyNumberFormat="1" applyFont="1" applyFill="1" applyBorder="1" applyAlignment="1" applyProtection="1">
      <alignment horizontal="center"/>
      <protection locked="0"/>
    </xf>
    <xf numFmtId="1" fontId="15" fillId="19" borderId="32" xfId="0" applyNumberFormat="1" applyFont="1" applyFill="1" applyBorder="1" applyAlignment="1" applyProtection="1">
      <alignment horizontal="center"/>
      <protection locked="0"/>
    </xf>
    <xf numFmtId="0" fontId="0" fillId="19" borderId="33" xfId="0" applyFill="1" applyBorder="1" applyProtection="1">
      <protection locked="0"/>
    </xf>
    <xf numFmtId="1" fontId="0" fillId="19" borderId="32" xfId="0" applyNumberFormat="1" applyFill="1" applyBorder="1" applyAlignment="1" applyProtection="1">
      <alignment horizontal="center"/>
      <protection locked="0"/>
    </xf>
    <xf numFmtId="3" fontId="22" fillId="19" borderId="33" xfId="0" applyNumberFormat="1" applyFont="1" applyFill="1" applyBorder="1" applyProtection="1">
      <protection locked="0"/>
    </xf>
    <xf numFmtId="3" fontId="22" fillId="19" borderId="32" xfId="0" applyNumberFormat="1" applyFont="1" applyFill="1" applyBorder="1" applyProtection="1">
      <protection locked="0"/>
    </xf>
    <xf numFmtId="3" fontId="22" fillId="19" borderId="45" xfId="0" applyNumberFormat="1" applyFont="1" applyFill="1" applyBorder="1" applyProtection="1">
      <protection locked="0"/>
    </xf>
    <xf numFmtId="3" fontId="22" fillId="19" borderId="41" xfId="0" applyNumberFormat="1" applyFont="1" applyFill="1" applyBorder="1" applyProtection="1">
      <protection locked="0"/>
    </xf>
    <xf numFmtId="1" fontId="15" fillId="20" borderId="44" xfId="0" applyNumberFormat="1" applyFont="1" applyFill="1" applyBorder="1" applyAlignment="1" applyProtection="1">
      <alignment horizontal="center"/>
      <protection locked="0"/>
    </xf>
    <xf numFmtId="1" fontId="15" fillId="20" borderId="39" xfId="0" applyNumberFormat="1" applyFont="1" applyFill="1" applyBorder="1" applyAlignment="1" applyProtection="1">
      <alignment horizontal="center"/>
      <protection locked="0"/>
    </xf>
    <xf numFmtId="1" fontId="15" fillId="20" borderId="33" xfId="0" applyNumberFormat="1" applyFont="1" applyFill="1" applyBorder="1" applyAlignment="1" applyProtection="1">
      <alignment horizontal="center"/>
      <protection locked="0"/>
    </xf>
    <xf numFmtId="1" fontId="15" fillId="20" borderId="32" xfId="0" applyNumberFormat="1" applyFont="1" applyFill="1" applyBorder="1" applyAlignment="1" applyProtection="1">
      <alignment horizontal="center"/>
      <protection locked="0"/>
    </xf>
    <xf numFmtId="1" fontId="0" fillId="20" borderId="57" xfId="0" applyNumberFormat="1" applyFill="1" applyBorder="1" applyProtection="1">
      <protection locked="0"/>
    </xf>
    <xf numFmtId="3" fontId="22" fillId="20" borderId="32" xfId="0" applyNumberFormat="1" applyFont="1" applyFill="1" applyBorder="1" applyProtection="1">
      <protection locked="0"/>
    </xf>
    <xf numFmtId="3" fontId="22" fillId="20" borderId="33" xfId="0" applyNumberFormat="1" applyFont="1" applyFill="1" applyBorder="1" applyProtection="1">
      <protection locked="0"/>
    </xf>
    <xf numFmtId="3" fontId="22" fillId="20" borderId="45" xfId="0" applyNumberFormat="1" applyFont="1" applyFill="1" applyBorder="1" applyProtection="1">
      <protection locked="0"/>
    </xf>
    <xf numFmtId="3" fontId="22" fillId="20" borderId="41" xfId="0" applyNumberFormat="1" applyFont="1" applyFill="1" applyBorder="1" applyProtection="1">
      <protection locked="0"/>
    </xf>
    <xf numFmtId="1" fontId="15" fillId="21" borderId="44" xfId="0" applyNumberFormat="1" applyFont="1" applyFill="1" applyBorder="1" applyAlignment="1" applyProtection="1">
      <alignment horizontal="center"/>
      <protection locked="0"/>
    </xf>
    <xf numFmtId="1" fontId="15" fillId="21" borderId="39" xfId="0" applyNumberFormat="1" applyFont="1" applyFill="1" applyBorder="1" applyAlignment="1" applyProtection="1">
      <alignment horizontal="center"/>
      <protection locked="0"/>
    </xf>
    <xf numFmtId="1" fontId="15" fillId="21" borderId="33" xfId="0" applyNumberFormat="1" applyFont="1" applyFill="1" applyBorder="1" applyAlignment="1" applyProtection="1">
      <alignment horizontal="center"/>
      <protection locked="0"/>
    </xf>
    <xf numFmtId="1" fontId="15" fillId="21" borderId="32" xfId="0" applyNumberFormat="1" applyFont="1" applyFill="1" applyBorder="1" applyAlignment="1" applyProtection="1">
      <alignment horizontal="center"/>
      <protection locked="0"/>
    </xf>
    <xf numFmtId="3" fontId="22" fillId="21" borderId="33" xfId="0" applyNumberFormat="1" applyFont="1" applyFill="1" applyBorder="1" applyProtection="1">
      <protection locked="0"/>
    </xf>
    <xf numFmtId="3" fontId="22" fillId="21" borderId="32" xfId="0" applyNumberFormat="1" applyFont="1" applyFill="1" applyBorder="1" applyProtection="1">
      <protection locked="0"/>
    </xf>
    <xf numFmtId="1" fontId="15" fillId="21" borderId="56" xfId="0" applyNumberFormat="1" applyFont="1" applyFill="1" applyBorder="1" applyAlignment="1" applyProtection="1">
      <alignment horizontal="center" wrapText="1"/>
      <protection locked="0"/>
    </xf>
    <xf numFmtId="1" fontId="15" fillId="19" borderId="11" xfId="0" applyNumberFormat="1" applyFont="1" applyFill="1" applyBorder="1" applyAlignment="1" applyProtection="1">
      <alignment horizontal="center" wrapText="1"/>
      <protection locked="0"/>
    </xf>
    <xf numFmtId="1" fontId="21" fillId="0" borderId="28" xfId="0" applyNumberFormat="1" applyFont="1" applyBorder="1" applyAlignment="1" applyProtection="1">
      <alignment horizontal="left"/>
      <protection locked="0"/>
    </xf>
    <xf numFmtId="1" fontId="15" fillId="0" borderId="11" xfId="0" applyNumberFormat="1" applyFont="1" applyBorder="1" applyAlignment="1" applyProtection="1">
      <alignment horizontal="left"/>
      <protection locked="0"/>
    </xf>
    <xf numFmtId="1" fontId="15" fillId="0" borderId="40" xfId="0" applyNumberFormat="1" applyFont="1" applyBorder="1" applyAlignment="1" applyProtection="1">
      <alignment horizontal="left"/>
      <protection locked="0"/>
    </xf>
    <xf numFmtId="1" fontId="15" fillId="0" borderId="60" xfId="0" applyNumberFormat="1" applyFont="1" applyBorder="1" applyAlignment="1" applyProtection="1">
      <alignment horizontal="left"/>
      <protection locked="0"/>
    </xf>
    <xf numFmtId="1" fontId="21" fillId="0" borderId="57" xfId="0" applyNumberFormat="1" applyFont="1" applyBorder="1" applyAlignment="1" applyProtection="1">
      <alignment horizontal="left"/>
      <protection locked="0"/>
    </xf>
    <xf numFmtId="1" fontId="21" fillId="0" borderId="58" xfId="0" applyNumberFormat="1" applyFont="1" applyBorder="1" applyAlignment="1" applyProtection="1">
      <alignment horizontal="left"/>
      <protection locked="0"/>
    </xf>
    <xf numFmtId="3" fontId="22" fillId="19" borderId="44" xfId="0" applyNumberFormat="1" applyFont="1" applyFill="1" applyBorder="1" applyProtection="1">
      <protection locked="0"/>
    </xf>
    <xf numFmtId="3" fontId="20" fillId="19" borderId="59" xfId="0" applyNumberFormat="1" applyFont="1" applyFill="1" applyBorder="1" applyProtection="1">
      <protection locked="0"/>
    </xf>
    <xf numFmtId="1" fontId="15" fillId="15" borderId="56" xfId="0" applyNumberFormat="1" applyFont="1" applyFill="1" applyBorder="1" applyAlignment="1" applyProtection="1">
      <alignment horizontal="center" wrapText="1"/>
      <protection locked="0"/>
    </xf>
    <xf numFmtId="3" fontId="22" fillId="15" borderId="60" xfId="0" applyNumberFormat="1" applyFont="1" applyFill="1" applyBorder="1" applyProtection="1">
      <protection locked="0"/>
    </xf>
    <xf numFmtId="3" fontId="22" fillId="15" borderId="57" xfId="0" applyNumberFormat="1" applyFont="1" applyFill="1" applyBorder="1" applyProtection="1">
      <protection locked="0"/>
    </xf>
    <xf numFmtId="3" fontId="20" fillId="15" borderId="56" xfId="0" applyNumberFormat="1" applyFont="1" applyFill="1" applyBorder="1" applyProtection="1">
      <protection locked="0"/>
    </xf>
    <xf numFmtId="3" fontId="20" fillId="8" borderId="56" xfId="0" applyNumberFormat="1" applyFont="1" applyFill="1" applyBorder="1" applyProtection="1">
      <protection locked="0"/>
    </xf>
    <xf numFmtId="1" fontId="15" fillId="14" borderId="56" xfId="0" applyNumberFormat="1" applyFont="1" applyFill="1" applyBorder="1" applyAlignment="1" applyProtection="1">
      <alignment horizontal="center" wrapText="1"/>
      <protection locked="0"/>
    </xf>
    <xf numFmtId="3" fontId="22" fillId="14" borderId="60" xfId="0" applyNumberFormat="1" applyFont="1" applyFill="1" applyBorder="1" applyProtection="1">
      <protection locked="0"/>
    </xf>
    <xf numFmtId="3" fontId="22" fillId="14" borderId="57" xfId="0" applyNumberFormat="1" applyFont="1" applyFill="1" applyBorder="1" applyProtection="1">
      <protection locked="0"/>
    </xf>
    <xf numFmtId="3" fontId="20" fillId="14" borderId="56" xfId="0" applyNumberFormat="1" applyFont="1" applyFill="1" applyBorder="1" applyProtection="1">
      <protection locked="0"/>
    </xf>
    <xf numFmtId="1" fontId="15" fillId="7" borderId="56" xfId="0" applyNumberFormat="1" applyFont="1" applyFill="1" applyBorder="1" applyAlignment="1" applyProtection="1">
      <alignment horizontal="center" wrapText="1"/>
      <protection locked="0"/>
    </xf>
    <xf numFmtId="3" fontId="22" fillId="7" borderId="60" xfId="0" applyNumberFormat="1" applyFont="1" applyFill="1" applyBorder="1" applyProtection="1">
      <protection locked="0"/>
    </xf>
    <xf numFmtId="3" fontId="22" fillId="7" borderId="57" xfId="0" applyNumberFormat="1" applyFont="1" applyFill="1" applyBorder="1" applyProtection="1">
      <protection locked="0"/>
    </xf>
    <xf numFmtId="3" fontId="22" fillId="7" borderId="58" xfId="0" applyNumberFormat="1" applyFont="1" applyFill="1" applyBorder="1" applyProtection="1">
      <protection locked="0"/>
    </xf>
    <xf numFmtId="3" fontId="20" fillId="7" borderId="59" xfId="0" applyNumberFormat="1" applyFont="1" applyFill="1" applyBorder="1" applyProtection="1">
      <protection locked="0"/>
    </xf>
    <xf numFmtId="3" fontId="20" fillId="7" borderId="56" xfId="0" applyNumberFormat="1" applyFont="1" applyFill="1" applyBorder="1" applyProtection="1">
      <protection locked="0"/>
    </xf>
    <xf numFmtId="1" fontId="15" fillId="22" borderId="11" xfId="0" applyNumberFormat="1" applyFont="1" applyFill="1" applyBorder="1" applyAlignment="1" applyProtection="1">
      <alignment horizontal="center" wrapText="1"/>
      <protection locked="0"/>
    </xf>
    <xf numFmtId="3" fontId="22" fillId="22" borderId="44" xfId="0" applyNumberFormat="1" applyFont="1" applyFill="1" applyBorder="1" applyProtection="1">
      <protection locked="0"/>
    </xf>
    <xf numFmtId="3" fontId="22" fillId="22" borderId="33" xfId="0" applyNumberFormat="1" applyFont="1" applyFill="1" applyBorder="1" applyProtection="1">
      <protection locked="0"/>
    </xf>
    <xf numFmtId="3" fontId="22" fillId="22" borderId="45" xfId="0" applyNumberFormat="1" applyFont="1" applyFill="1" applyBorder="1" applyProtection="1">
      <protection locked="0"/>
    </xf>
    <xf numFmtId="3" fontId="20" fillId="22" borderId="59" xfId="0" applyNumberFormat="1" applyFont="1" applyFill="1" applyBorder="1" applyProtection="1">
      <protection locked="0"/>
    </xf>
    <xf numFmtId="1" fontId="15" fillId="0" borderId="60" xfId="0" applyNumberFormat="1" applyFont="1" applyBorder="1" applyAlignment="1" applyProtection="1">
      <alignment horizontal="center"/>
      <protection locked="0"/>
    </xf>
    <xf numFmtId="4" fontId="4" fillId="14" borderId="43" xfId="0" applyNumberFormat="1" applyFont="1" applyFill="1" applyBorder="1" applyAlignment="1" applyProtection="1">
      <alignment horizontal="center" wrapText="1"/>
    </xf>
    <xf numFmtId="3" fontId="2" fillId="4" borderId="55" xfId="0" applyNumberFormat="1" applyFont="1" applyFill="1" applyBorder="1" applyProtection="1"/>
    <xf numFmtId="3" fontId="2" fillId="8" borderId="55" xfId="0" applyNumberFormat="1" applyFont="1" applyFill="1" applyBorder="1" applyProtection="1"/>
    <xf numFmtId="3" fontId="20" fillId="15" borderId="59" xfId="0" applyNumberFormat="1" applyFont="1" applyFill="1" applyBorder="1" applyProtection="1">
      <protection locked="0"/>
    </xf>
    <xf numFmtId="3" fontId="20" fillId="8" borderId="59" xfId="0" applyNumberFormat="1" applyFont="1" applyFill="1" applyBorder="1" applyProtection="1">
      <protection locked="0"/>
    </xf>
    <xf numFmtId="3" fontId="20" fillId="14" borderId="59" xfId="0" applyNumberFormat="1" applyFont="1" applyFill="1" applyBorder="1" applyProtection="1">
      <protection locked="0"/>
    </xf>
    <xf numFmtId="0" fontId="3" fillId="0" borderId="0" xfId="0" applyFont="1" applyProtection="1">
      <protection locked="0"/>
    </xf>
    <xf numFmtId="3" fontId="2" fillId="23" borderId="23" xfId="0" applyNumberFormat="1" applyFont="1" applyFill="1" applyBorder="1" applyProtection="1"/>
    <xf numFmtId="1" fontId="2" fillId="5" borderId="1" xfId="0" applyNumberFormat="1" applyFont="1" applyFill="1" applyBorder="1" applyAlignment="1" applyProtection="1">
      <alignment horizontal="center" vertical="center"/>
    </xf>
    <xf numFmtId="1" fontId="2" fillId="5" borderId="3" xfId="0" applyNumberFormat="1" applyFont="1" applyFill="1" applyBorder="1" applyAlignment="1" applyProtection="1">
      <alignment horizontal="center" vertical="center"/>
    </xf>
    <xf numFmtId="4" fontId="2" fillId="4" borderId="1" xfId="0" applyNumberFormat="1" applyFont="1" applyFill="1" applyBorder="1" applyAlignment="1" applyProtection="1">
      <alignment horizontal="center"/>
    </xf>
    <xf numFmtId="4" fontId="2" fillId="4" borderId="3" xfId="0" applyNumberFormat="1" applyFont="1" applyFill="1" applyBorder="1" applyAlignment="1" applyProtection="1">
      <alignment horizontal="center"/>
    </xf>
    <xf numFmtId="4" fontId="3" fillId="2" borderId="15" xfId="0" applyNumberFormat="1" applyFont="1" applyFill="1" applyBorder="1" applyAlignment="1" applyProtection="1">
      <alignment horizontal="left" vertical="center"/>
    </xf>
    <xf numFmtId="4" fontId="3" fillId="2" borderId="6" xfId="0" applyNumberFormat="1" applyFont="1" applyFill="1" applyBorder="1" applyAlignment="1" applyProtection="1">
      <alignment horizontal="left" vertical="center"/>
    </xf>
    <xf numFmtId="0" fontId="5" fillId="0" borderId="25" xfId="0" applyFont="1" applyBorder="1" applyAlignment="1" applyProtection="1">
      <alignment horizontal="center" vertical="center" wrapText="1"/>
    </xf>
    <xf numFmtId="0" fontId="5" fillId="0" borderId="26" xfId="0" applyFont="1" applyBorder="1" applyAlignment="1" applyProtection="1">
      <alignment horizontal="center" vertical="center" wrapText="1"/>
    </xf>
    <xf numFmtId="0" fontId="5" fillId="0" borderId="27" xfId="0" applyFont="1" applyBorder="1" applyAlignment="1" applyProtection="1">
      <alignment horizontal="center" vertical="center" wrapText="1"/>
    </xf>
    <xf numFmtId="0" fontId="13" fillId="0" borderId="31" xfId="0" applyFont="1" applyBorder="1" applyAlignment="1" applyProtection="1">
      <alignment horizontal="center" vertical="center" wrapText="1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29" xfId="0" applyFont="1" applyBorder="1" applyAlignment="1" applyProtection="1">
      <alignment horizontal="center" vertical="center" wrapText="1"/>
    </xf>
    <xf numFmtId="0" fontId="11" fillId="7" borderId="11" xfId="0" applyFont="1" applyFill="1" applyBorder="1" applyAlignment="1" applyProtection="1">
      <alignment horizontal="center" vertical="center" wrapText="1"/>
    </xf>
    <xf numFmtId="0" fontId="11" fillId="7" borderId="18" xfId="0" applyFont="1" applyFill="1" applyBorder="1" applyAlignment="1" applyProtection="1">
      <alignment horizontal="center" vertical="center" wrapText="1"/>
    </xf>
    <xf numFmtId="0" fontId="11" fillId="7" borderId="12" xfId="0" applyFont="1" applyFill="1" applyBorder="1" applyAlignment="1" applyProtection="1">
      <alignment horizontal="center" vertical="center" wrapText="1"/>
    </xf>
    <xf numFmtId="4" fontId="11" fillId="9" borderId="11" xfId="0" applyNumberFormat="1" applyFont="1" applyFill="1" applyBorder="1" applyAlignment="1" applyProtection="1">
      <alignment horizontal="center" vertical="center" wrapText="1"/>
    </xf>
    <xf numFmtId="4" fontId="11" fillId="9" borderId="18" xfId="0" applyNumberFormat="1" applyFont="1" applyFill="1" applyBorder="1" applyAlignment="1" applyProtection="1">
      <alignment horizontal="center" vertical="center" wrapText="1"/>
    </xf>
    <xf numFmtId="4" fontId="11" fillId="9" borderId="12" xfId="0" applyNumberFormat="1" applyFont="1" applyFill="1" applyBorder="1" applyAlignment="1" applyProtection="1">
      <alignment horizontal="center" vertical="center" wrapText="1"/>
    </xf>
    <xf numFmtId="4" fontId="3" fillId="2" borderId="40" xfId="0" applyNumberFormat="1" applyFont="1" applyFill="1" applyBorder="1" applyAlignment="1" applyProtection="1">
      <alignment horizontal="left"/>
    </xf>
    <xf numFmtId="4" fontId="3" fillId="2" borderId="7" xfId="0" applyNumberFormat="1" applyFont="1" applyFill="1" applyBorder="1" applyAlignment="1" applyProtection="1">
      <alignment horizontal="left"/>
    </xf>
    <xf numFmtId="4" fontId="4" fillId="8" borderId="34" xfId="0" applyNumberFormat="1" applyFont="1" applyFill="1" applyBorder="1" applyAlignment="1" applyProtection="1">
      <alignment horizontal="center"/>
    </xf>
    <xf numFmtId="4" fontId="4" fillId="8" borderId="35" xfId="0" applyNumberFormat="1" applyFont="1" applyFill="1" applyBorder="1" applyAlignment="1" applyProtection="1">
      <alignment horizontal="center"/>
    </xf>
    <xf numFmtId="4" fontId="4" fillId="6" borderId="31" xfId="0" applyNumberFormat="1" applyFont="1" applyFill="1" applyBorder="1" applyAlignment="1" applyProtection="1">
      <alignment horizontal="right" vertical="center"/>
    </xf>
    <xf numFmtId="4" fontId="0" fillId="6" borderId="3" xfId="0" applyNumberFormat="1" applyFill="1" applyBorder="1" applyAlignment="1" applyProtection="1">
      <alignment horizontal="right" vertical="center"/>
    </xf>
    <xf numFmtId="4" fontId="3" fillId="2" borderId="15" xfId="0" applyNumberFormat="1" applyFont="1" applyFill="1" applyBorder="1" applyAlignment="1" applyProtection="1">
      <alignment horizontal="left"/>
    </xf>
    <xf numFmtId="4" fontId="3" fillId="2" borderId="6" xfId="0" applyNumberFormat="1" applyFont="1" applyFill="1" applyBorder="1" applyAlignment="1" applyProtection="1">
      <alignment horizontal="left"/>
    </xf>
    <xf numFmtId="0" fontId="12" fillId="0" borderId="30" xfId="0" applyFont="1" applyBorder="1" applyAlignment="1" applyProtection="1">
      <alignment horizontal="center" vertical="center" wrapText="1"/>
    </xf>
    <xf numFmtId="0" fontId="12" fillId="0" borderId="8" xfId="0" applyFont="1" applyBorder="1" applyAlignment="1" applyProtection="1">
      <alignment horizontal="center" vertical="center" wrapText="1"/>
    </xf>
    <xf numFmtId="0" fontId="9" fillId="3" borderId="11" xfId="0" applyFont="1" applyFill="1" applyBorder="1" applyAlignment="1" applyProtection="1">
      <alignment horizontal="center" vertical="center"/>
    </xf>
    <xf numFmtId="0" fontId="9" fillId="3" borderId="12" xfId="0" applyFont="1" applyFill="1" applyBorder="1" applyAlignment="1" applyProtection="1">
      <alignment horizontal="center" vertical="center"/>
    </xf>
    <xf numFmtId="4" fontId="10" fillId="2" borderId="15" xfId="0" applyNumberFormat="1" applyFont="1" applyFill="1" applyBorder="1" applyAlignment="1" applyProtection="1">
      <alignment horizontal="left" vertical="center"/>
    </xf>
    <xf numFmtId="4" fontId="10" fillId="2" borderId="6" xfId="0" applyNumberFormat="1" applyFont="1" applyFill="1" applyBorder="1" applyAlignment="1" applyProtection="1">
      <alignment horizontal="left" vertical="center"/>
    </xf>
    <xf numFmtId="4" fontId="4" fillId="7" borderId="34" xfId="0" applyNumberFormat="1" applyFont="1" applyFill="1" applyBorder="1" applyAlignment="1" applyProtection="1">
      <alignment horizontal="center"/>
    </xf>
    <xf numFmtId="4" fontId="4" fillId="7" borderId="35" xfId="0" applyNumberFormat="1" applyFont="1" applyFill="1" applyBorder="1" applyAlignment="1" applyProtection="1">
      <alignment horizontal="center"/>
    </xf>
    <xf numFmtId="4" fontId="4" fillId="10" borderId="31" xfId="0" applyNumberFormat="1" applyFont="1" applyFill="1" applyBorder="1" applyAlignment="1" applyProtection="1">
      <alignment horizontal="center"/>
    </xf>
    <xf numFmtId="4" fontId="2" fillId="10" borderId="3" xfId="0" applyNumberFormat="1" applyFont="1" applyFill="1" applyBorder="1" applyAlignment="1" applyProtection="1">
      <alignment horizontal="center"/>
    </xf>
    <xf numFmtId="4" fontId="4" fillId="11" borderId="31" xfId="0" applyNumberFormat="1" applyFont="1" applyFill="1" applyBorder="1" applyAlignment="1" applyProtection="1">
      <alignment horizontal="center"/>
    </xf>
    <xf numFmtId="4" fontId="2" fillId="11" borderId="3" xfId="0" applyNumberFormat="1" applyFont="1" applyFill="1" applyBorder="1" applyAlignment="1" applyProtection="1">
      <alignment horizontal="center"/>
    </xf>
    <xf numFmtId="4" fontId="4" fillId="14" borderId="31" xfId="0" applyNumberFormat="1" applyFont="1" applyFill="1" applyBorder="1" applyAlignment="1" applyProtection="1">
      <alignment horizontal="center"/>
    </xf>
    <xf numFmtId="4" fontId="0" fillId="14" borderId="3" xfId="0" applyNumberFormat="1" applyFill="1" applyBorder="1" applyAlignment="1" applyProtection="1">
      <alignment horizontal="center"/>
    </xf>
    <xf numFmtId="4" fontId="12" fillId="0" borderId="47" xfId="0" applyNumberFormat="1" applyFont="1" applyBorder="1" applyAlignment="1" applyProtection="1">
      <alignment horizontal="center" vertical="center" wrapText="1"/>
    </xf>
    <xf numFmtId="4" fontId="12" fillId="0" borderId="36" xfId="0" applyNumberFormat="1" applyFont="1" applyBorder="1" applyAlignment="1" applyProtection="1">
      <alignment horizontal="center" vertical="center" wrapText="1"/>
    </xf>
    <xf numFmtId="4" fontId="9" fillId="3" borderId="25" xfId="0" applyNumberFormat="1" applyFont="1" applyFill="1" applyBorder="1" applyAlignment="1" applyProtection="1">
      <alignment horizontal="center" vertical="center"/>
    </xf>
    <xf numFmtId="4" fontId="9" fillId="3" borderId="37" xfId="0" applyNumberFormat="1" applyFont="1" applyFill="1" applyBorder="1" applyAlignment="1" applyProtection="1">
      <alignment horizontal="center" vertical="center"/>
    </xf>
    <xf numFmtId="4" fontId="13" fillId="0" borderId="25" xfId="0" applyNumberFormat="1" applyFont="1" applyBorder="1" applyAlignment="1" applyProtection="1">
      <alignment horizontal="center" vertical="center" wrapText="1"/>
    </xf>
    <xf numFmtId="4" fontId="13" fillId="0" borderId="26" xfId="0" applyNumberFormat="1" applyFont="1" applyBorder="1" applyAlignment="1" applyProtection="1">
      <alignment horizontal="center" vertical="center" wrapText="1"/>
    </xf>
    <xf numFmtId="4" fontId="13" fillId="0" borderId="27" xfId="0" applyNumberFormat="1" applyFont="1" applyBorder="1" applyAlignment="1" applyProtection="1">
      <alignment horizontal="center" vertical="center" wrapText="1"/>
    </xf>
    <xf numFmtId="4" fontId="11" fillId="7" borderId="11" xfId="0" applyNumberFormat="1" applyFont="1" applyFill="1" applyBorder="1" applyAlignment="1" applyProtection="1">
      <alignment horizontal="center" vertical="center" wrapText="1"/>
    </xf>
    <xf numFmtId="4" fontId="11" fillId="7" borderId="18" xfId="0" applyNumberFormat="1" applyFont="1" applyFill="1" applyBorder="1" applyAlignment="1" applyProtection="1">
      <alignment horizontal="center" vertical="center" wrapText="1"/>
    </xf>
    <xf numFmtId="4" fontId="11" fillId="7" borderId="12" xfId="0" applyNumberFormat="1" applyFont="1" applyFill="1" applyBorder="1" applyAlignment="1" applyProtection="1">
      <alignment horizontal="center" vertical="center" wrapText="1"/>
    </xf>
    <xf numFmtId="4" fontId="4" fillId="6" borderId="33" xfId="0" applyNumberFormat="1" applyFont="1" applyFill="1" applyBorder="1" applyAlignment="1" applyProtection="1">
      <alignment horizontal="right" vertical="center"/>
    </xf>
    <xf numFmtId="4" fontId="0" fillId="6" borderId="4" xfId="0" applyNumberFormat="1" applyFill="1" applyBorder="1" applyAlignment="1" applyProtection="1">
      <alignment horizontal="right" vertical="center"/>
    </xf>
    <xf numFmtId="4" fontId="4" fillId="15" borderId="31" xfId="0" applyNumberFormat="1" applyFont="1" applyFill="1" applyBorder="1" applyAlignment="1" applyProtection="1">
      <alignment horizontal="center"/>
    </xf>
    <xf numFmtId="4" fontId="0" fillId="15" borderId="3" xfId="0" applyNumberFormat="1" applyFill="1" applyBorder="1" applyAlignment="1" applyProtection="1">
      <alignment horizontal="center"/>
    </xf>
    <xf numFmtId="4" fontId="4" fillId="5" borderId="31" xfId="0" applyNumberFormat="1" applyFont="1" applyFill="1" applyBorder="1" applyAlignment="1" applyProtection="1">
      <alignment horizontal="center"/>
    </xf>
    <xf numFmtId="4" fontId="4" fillId="5" borderId="3" xfId="0" applyNumberFormat="1" applyFont="1" applyFill="1" applyBorder="1" applyAlignment="1" applyProtection="1">
      <alignment horizontal="center"/>
    </xf>
    <xf numFmtId="4" fontId="4" fillId="11" borderId="33" xfId="0" applyNumberFormat="1" applyFont="1" applyFill="1" applyBorder="1" applyAlignment="1" applyProtection="1">
      <alignment horizontal="center" vertical="center"/>
    </xf>
    <xf numFmtId="4" fontId="2" fillId="11" borderId="4" xfId="0" applyNumberFormat="1" applyFont="1" applyFill="1" applyBorder="1" applyAlignment="1" applyProtection="1">
      <alignment horizontal="center" vertical="center"/>
    </xf>
    <xf numFmtId="4" fontId="5" fillId="0" borderId="25" xfId="0" applyNumberFormat="1" applyFont="1" applyBorder="1" applyAlignment="1" applyProtection="1">
      <alignment horizontal="center" vertical="center" wrapText="1"/>
    </xf>
    <xf numFmtId="4" fontId="5" fillId="0" borderId="26" xfId="0" applyNumberFormat="1" applyFont="1" applyBorder="1" applyAlignment="1" applyProtection="1">
      <alignment horizontal="center" vertical="center" wrapText="1"/>
    </xf>
    <xf numFmtId="4" fontId="5" fillId="0" borderId="27" xfId="0" applyNumberFormat="1" applyFont="1" applyBorder="1" applyAlignment="1" applyProtection="1">
      <alignment horizontal="center" vertical="center" wrapText="1"/>
    </xf>
    <xf numFmtId="4" fontId="13" fillId="0" borderId="31" xfId="0" applyNumberFormat="1" applyFont="1" applyBorder="1" applyAlignment="1" applyProtection="1">
      <alignment horizontal="center" vertical="center" wrapText="1"/>
    </xf>
    <xf numFmtId="4" fontId="13" fillId="0" borderId="2" xfId="0" applyNumberFormat="1" applyFont="1" applyBorder="1" applyAlignment="1" applyProtection="1">
      <alignment horizontal="center" vertical="center" wrapText="1"/>
    </xf>
    <xf numFmtId="4" fontId="13" fillId="0" borderId="29" xfId="0" applyNumberFormat="1" applyFont="1" applyBorder="1" applyAlignment="1" applyProtection="1">
      <alignment horizontal="center" vertical="center" wrapText="1"/>
    </xf>
    <xf numFmtId="4" fontId="4" fillId="11" borderId="31" xfId="0" applyNumberFormat="1" applyFont="1" applyFill="1" applyBorder="1" applyAlignment="1" applyProtection="1">
      <alignment horizontal="center" vertical="center"/>
    </xf>
    <xf numFmtId="4" fontId="2" fillId="11" borderId="3" xfId="0" applyNumberFormat="1" applyFont="1" applyFill="1" applyBorder="1" applyAlignment="1" applyProtection="1">
      <alignment horizontal="center" vertical="center"/>
    </xf>
    <xf numFmtId="4" fontId="2" fillId="4" borderId="11" xfId="0" applyNumberFormat="1" applyFont="1" applyFill="1" applyBorder="1" applyAlignment="1" applyProtection="1">
      <alignment horizontal="center"/>
    </xf>
    <xf numFmtId="4" fontId="2" fillId="4" borderId="18" xfId="0" applyNumberFormat="1" applyFont="1" applyFill="1" applyBorder="1" applyAlignment="1" applyProtection="1">
      <alignment horizontal="center"/>
    </xf>
    <xf numFmtId="4" fontId="2" fillId="4" borderId="12" xfId="0" applyNumberFormat="1" applyFont="1" applyFill="1" applyBorder="1" applyAlignment="1" applyProtection="1">
      <alignment horizontal="center"/>
    </xf>
    <xf numFmtId="4" fontId="9" fillId="3" borderId="11" xfId="0" applyNumberFormat="1" applyFont="1" applyFill="1" applyBorder="1" applyAlignment="1" applyProtection="1">
      <alignment horizontal="center" vertical="center"/>
    </xf>
    <xf numFmtId="4" fontId="9" fillId="3" borderId="12" xfId="0" applyNumberFormat="1" applyFont="1" applyFill="1" applyBorder="1" applyAlignment="1" applyProtection="1">
      <alignment horizontal="center" vertical="center"/>
    </xf>
    <xf numFmtId="4" fontId="2" fillId="5" borderId="2" xfId="0" applyNumberFormat="1" applyFont="1" applyFill="1" applyBorder="1" applyAlignment="1" applyProtection="1">
      <alignment horizontal="center"/>
    </xf>
    <xf numFmtId="4" fontId="2" fillId="5" borderId="3" xfId="0" applyNumberFormat="1" applyFont="1" applyFill="1" applyBorder="1" applyAlignment="1" applyProtection="1">
      <alignment horizontal="center"/>
    </xf>
    <xf numFmtId="4" fontId="4" fillId="5" borderId="31" xfId="0" applyNumberFormat="1" applyFont="1" applyFill="1" applyBorder="1" applyAlignment="1" applyProtection="1">
      <alignment horizontal="center" vertical="center"/>
    </xf>
    <xf numFmtId="4" fontId="4" fillId="5" borderId="3" xfId="0" applyNumberFormat="1" applyFont="1" applyFill="1" applyBorder="1" applyAlignment="1" applyProtection="1">
      <alignment horizontal="center" vertical="center"/>
    </xf>
    <xf numFmtId="4" fontId="9" fillId="7" borderId="31" xfId="0" applyNumberFormat="1" applyFont="1" applyFill="1" applyBorder="1" applyAlignment="1" applyProtection="1">
      <alignment horizontal="center" vertical="center"/>
    </xf>
    <xf numFmtId="4" fontId="9" fillId="7" borderId="3" xfId="0" applyNumberFormat="1" applyFont="1" applyFill="1" applyBorder="1" applyAlignment="1" applyProtection="1">
      <alignment horizontal="center" vertical="center"/>
    </xf>
    <xf numFmtId="4" fontId="2" fillId="8" borderId="35" xfId="0" applyNumberFormat="1" applyFont="1" applyFill="1" applyBorder="1" applyAlignment="1" applyProtection="1">
      <alignment horizontal="center"/>
    </xf>
    <xf numFmtId="4" fontId="7" fillId="0" borderId="25" xfId="0" applyNumberFormat="1" applyFont="1" applyBorder="1" applyAlignment="1" applyProtection="1">
      <alignment horizontal="center" vertical="center" wrapText="1"/>
    </xf>
    <xf numFmtId="4" fontId="7" fillId="0" borderId="31" xfId="0" applyNumberFormat="1" applyFont="1" applyBorder="1" applyAlignment="1" applyProtection="1">
      <alignment horizontal="center" vertical="center" wrapText="1"/>
    </xf>
    <xf numFmtId="0" fontId="11" fillId="7" borderId="14" xfId="0" applyFont="1" applyFill="1" applyBorder="1" applyAlignment="1" applyProtection="1">
      <alignment horizontal="center" vertical="center" wrapText="1"/>
    </xf>
    <xf numFmtId="0" fontId="11" fillId="7" borderId="49" xfId="0" applyFont="1" applyFill="1" applyBorder="1" applyAlignment="1" applyProtection="1">
      <alignment horizontal="center" vertical="center" wrapText="1"/>
    </xf>
    <xf numFmtId="4" fontId="3" fillId="2" borderId="4" xfId="0" applyNumberFormat="1" applyFont="1" applyFill="1" applyBorder="1" applyAlignment="1" applyProtection="1">
      <alignment horizontal="left" vertical="center"/>
    </xf>
    <xf numFmtId="4" fontId="2" fillId="8" borderId="11" xfId="0" applyNumberFormat="1" applyFont="1" applyFill="1" applyBorder="1" applyAlignment="1" applyProtection="1">
      <alignment horizontal="center"/>
    </xf>
    <xf numFmtId="4" fontId="0" fillId="8" borderId="18" xfId="0" applyNumberFormat="1" applyFill="1" applyBorder="1" applyAlignment="1" applyProtection="1">
      <alignment horizontal="center"/>
    </xf>
    <xf numFmtId="4" fontId="0" fillId="8" borderId="51" xfId="0" applyNumberFormat="1" applyFill="1" applyBorder="1" applyAlignment="1" applyProtection="1">
      <alignment horizontal="center"/>
    </xf>
    <xf numFmtId="4" fontId="0" fillId="8" borderId="52" xfId="0" applyNumberFormat="1" applyFill="1" applyBorder="1" applyAlignment="1" applyProtection="1">
      <alignment horizontal="center"/>
    </xf>
    <xf numFmtId="4" fontId="0" fillId="3" borderId="14" xfId="0" applyNumberFormat="1" applyFill="1" applyBorder="1" applyAlignment="1" applyProtection="1">
      <alignment horizontal="center"/>
    </xf>
    <xf numFmtId="4" fontId="0" fillId="3" borderId="19" xfId="0" applyNumberFormat="1" applyFill="1" applyBorder="1" applyAlignment="1" applyProtection="1">
      <alignment horizontal="center"/>
    </xf>
    <xf numFmtId="4" fontId="0" fillId="3" borderId="15" xfId="0" applyNumberFormat="1" applyFill="1" applyBorder="1" applyAlignment="1" applyProtection="1">
      <alignment horizontal="center"/>
    </xf>
    <xf numFmtId="4" fontId="0" fillId="3" borderId="20" xfId="0" applyNumberFormat="1" applyFill="1" applyBorder="1" applyAlignment="1" applyProtection="1">
      <alignment horizontal="center"/>
    </xf>
    <xf numFmtId="4" fontId="0" fillId="3" borderId="0" xfId="0" applyNumberFormat="1" applyFill="1" applyBorder="1" applyAlignment="1" applyProtection="1">
      <alignment horizontal="center"/>
    </xf>
    <xf numFmtId="4" fontId="0" fillId="0" borderId="15" xfId="0" applyNumberFormat="1" applyBorder="1" applyAlignment="1" applyProtection="1"/>
    <xf numFmtId="4" fontId="0" fillId="0" borderId="20" xfId="0" applyNumberFormat="1" applyBorder="1" applyAlignment="1" applyProtection="1"/>
    <xf numFmtId="4" fontId="2" fillId="5" borderId="10" xfId="0" applyNumberFormat="1" applyFont="1" applyFill="1" applyBorder="1" applyAlignment="1" applyProtection="1">
      <alignment horizontal="center"/>
    </xf>
    <xf numFmtId="4" fontId="2" fillId="5" borderId="13" xfId="0" applyNumberFormat="1" applyFont="1" applyFill="1" applyBorder="1" applyAlignment="1" applyProtection="1">
      <alignment horizontal="center"/>
    </xf>
    <xf numFmtId="4" fontId="2" fillId="4" borderId="49" xfId="0" applyNumberFormat="1" applyFont="1" applyFill="1" applyBorder="1" applyAlignment="1" applyProtection="1">
      <alignment horizontal="center"/>
    </xf>
    <xf numFmtId="4" fontId="2" fillId="4" borderId="50" xfId="0" applyNumberFormat="1" applyFont="1" applyFill="1" applyBorder="1" applyAlignment="1" applyProtection="1">
      <alignment horizontal="center"/>
    </xf>
    <xf numFmtId="4" fontId="0" fillId="3" borderId="14" xfId="0" applyNumberFormat="1" applyFont="1" applyFill="1" applyBorder="1" applyAlignment="1" applyProtection="1">
      <alignment horizontal="center"/>
    </xf>
    <xf numFmtId="4" fontId="0" fillId="3" borderId="19" xfId="0" applyNumberFormat="1" applyFont="1" applyFill="1" applyBorder="1" applyAlignment="1" applyProtection="1">
      <alignment horizontal="center"/>
    </xf>
    <xf numFmtId="4" fontId="0" fillId="3" borderId="15" xfId="0" applyNumberFormat="1" applyFont="1" applyFill="1" applyBorder="1" applyAlignment="1" applyProtection="1">
      <alignment horizontal="center"/>
    </xf>
    <xf numFmtId="4" fontId="0" fillId="3" borderId="20" xfId="0" applyNumberFormat="1" applyFont="1" applyFill="1" applyBorder="1" applyAlignment="1" applyProtection="1">
      <alignment horizontal="center"/>
    </xf>
    <xf numFmtId="4" fontId="0" fillId="3" borderId="0" xfId="0" applyNumberFormat="1" applyFont="1" applyFill="1" applyBorder="1" applyAlignment="1" applyProtection="1">
      <alignment horizontal="center"/>
    </xf>
    <xf numFmtId="4" fontId="0" fillId="3" borderId="16" xfId="0" applyNumberFormat="1" applyFont="1" applyFill="1" applyBorder="1" applyAlignment="1" applyProtection="1">
      <alignment horizontal="center"/>
    </xf>
    <xf numFmtId="4" fontId="0" fillId="3" borderId="21" xfId="0" applyNumberFormat="1" applyFont="1" applyFill="1" applyBorder="1" applyAlignment="1" applyProtection="1">
      <alignment horizontal="center"/>
    </xf>
    <xf numFmtId="4" fontId="3" fillId="2" borderId="4" xfId="0" applyNumberFormat="1" applyFont="1" applyFill="1" applyBorder="1" applyAlignment="1" applyProtection="1">
      <alignment horizontal="left"/>
    </xf>
    <xf numFmtId="4" fontId="9" fillId="3" borderId="18" xfId="0" applyNumberFormat="1" applyFont="1" applyFill="1" applyBorder="1" applyAlignment="1" applyProtection="1">
      <alignment horizontal="center" vertical="center"/>
    </xf>
    <xf numFmtId="4" fontId="2" fillId="8" borderId="15" xfId="0" applyNumberFormat="1" applyFont="1" applyFill="1" applyBorder="1" applyAlignment="1" applyProtection="1">
      <alignment horizontal="center"/>
    </xf>
    <xf numFmtId="0" fontId="0" fillId="8" borderId="0" xfId="0" applyFill="1" applyAlignment="1">
      <alignment horizontal="center"/>
    </xf>
    <xf numFmtId="0" fontId="0" fillId="8" borderId="6" xfId="0" applyFill="1" applyBorder="1" applyAlignment="1">
      <alignment horizontal="center"/>
    </xf>
    <xf numFmtId="49" fontId="2" fillId="5" borderId="1" xfId="0" applyNumberFormat="1" applyFont="1" applyFill="1" applyBorder="1" applyAlignment="1" applyProtection="1">
      <alignment horizontal="center"/>
    </xf>
    <xf numFmtId="49" fontId="2" fillId="5" borderId="3" xfId="0" applyNumberFormat="1" applyFont="1" applyFill="1" applyBorder="1" applyAlignment="1" applyProtection="1">
      <alignment horizontal="center"/>
    </xf>
    <xf numFmtId="1" fontId="15" fillId="19" borderId="11" xfId="0" applyNumberFormat="1" applyFont="1" applyFill="1" applyBorder="1" applyAlignment="1" applyProtection="1">
      <alignment horizontal="center" wrapText="1"/>
      <protection locked="0"/>
    </xf>
    <xf numFmtId="1" fontId="15" fillId="19" borderId="12" xfId="0" applyNumberFormat="1" applyFont="1" applyFill="1" applyBorder="1" applyAlignment="1" applyProtection="1">
      <alignment horizontal="center" wrapText="1"/>
      <protection locked="0"/>
    </xf>
    <xf numFmtId="1" fontId="15" fillId="20" borderId="11" xfId="0" applyNumberFormat="1" applyFont="1" applyFill="1" applyBorder="1" applyAlignment="1" applyProtection="1">
      <alignment horizontal="center" wrapText="1"/>
      <protection locked="0"/>
    </xf>
    <xf numFmtId="1" fontId="15" fillId="20" borderId="12" xfId="0" applyNumberFormat="1" applyFont="1" applyFill="1" applyBorder="1" applyAlignment="1" applyProtection="1">
      <alignment horizontal="center" wrapText="1"/>
      <protection locked="0"/>
    </xf>
    <xf numFmtId="1" fontId="15" fillId="21" borderId="11" xfId="0" applyNumberFormat="1" applyFont="1" applyFill="1" applyBorder="1" applyAlignment="1" applyProtection="1">
      <alignment horizontal="center"/>
      <protection locked="0"/>
    </xf>
    <xf numFmtId="1" fontId="15" fillId="21" borderId="12" xfId="0" applyNumberFormat="1" applyFont="1" applyFill="1" applyBorder="1" applyAlignment="1" applyProtection="1">
      <alignment horizontal="center"/>
      <protection locked="0"/>
    </xf>
    <xf numFmtId="0" fontId="20" fillId="13" borderId="0" xfId="0" applyFont="1" applyFill="1" applyAlignment="1" applyProtection="1">
      <alignment horizontal="center"/>
      <protection locked="0"/>
    </xf>
    <xf numFmtId="0" fontId="5" fillId="0" borderId="11" xfId="0" applyFont="1" applyBorder="1" applyAlignment="1" applyProtection="1">
      <alignment horizontal="center" vertical="center" wrapText="1"/>
    </xf>
    <xf numFmtId="0" fontId="5" fillId="0" borderId="18" xfId="0" applyFont="1" applyBorder="1" applyAlignment="1" applyProtection="1">
      <alignment horizontal="center" vertical="center" wrapText="1"/>
    </xf>
    <xf numFmtId="0" fontId="5" fillId="0" borderId="22" xfId="0" applyFont="1" applyBorder="1" applyAlignment="1" applyProtection="1">
      <alignment horizontal="center" vertical="center" wrapText="1"/>
    </xf>
    <xf numFmtId="4" fontId="5" fillId="0" borderId="11" xfId="0" applyNumberFormat="1" applyFont="1" applyBorder="1" applyAlignment="1" applyProtection="1">
      <alignment horizontal="center" vertical="center" wrapText="1"/>
    </xf>
    <xf numFmtId="4" fontId="0" fillId="8" borderId="22" xfId="0" applyNumberFormat="1" applyFill="1" applyBorder="1" applyAlignment="1" applyProtection="1">
      <alignment horizontal="center"/>
    </xf>
    <xf numFmtId="4" fontId="2" fillId="4" borderId="22" xfId="0" applyNumberFormat="1" applyFont="1" applyFill="1" applyBorder="1" applyAlignment="1" applyProtection="1">
      <alignment horizontal="center"/>
    </xf>
    <xf numFmtId="4" fontId="9" fillId="3" borderId="16" xfId="0" applyNumberFormat="1" applyFont="1" applyFill="1" applyBorder="1" applyAlignment="1" applyProtection="1">
      <alignment horizontal="center" vertical="center"/>
    </xf>
    <xf numFmtId="4" fontId="9" fillId="3" borderId="21" xfId="0" applyNumberFormat="1" applyFont="1" applyFill="1" applyBorder="1" applyAlignment="1" applyProtection="1">
      <alignment horizontal="center" vertical="center"/>
    </xf>
    <xf numFmtId="0" fontId="11" fillId="23" borderId="11" xfId="0" applyFont="1" applyFill="1" applyBorder="1" applyAlignment="1" applyProtection="1">
      <alignment horizontal="center" vertical="center" wrapText="1"/>
    </xf>
    <xf numFmtId="0" fontId="11" fillId="23" borderId="18" xfId="0" applyFont="1" applyFill="1" applyBorder="1" applyAlignment="1" applyProtection="1">
      <alignment horizontal="center" vertical="center" wrapText="1"/>
    </xf>
    <xf numFmtId="0" fontId="11" fillId="23" borderId="22" xfId="0" applyFont="1" applyFill="1" applyBorder="1" applyAlignment="1" applyProtection="1">
      <alignment horizontal="center" vertical="center" wrapText="1"/>
    </xf>
    <xf numFmtId="0" fontId="12" fillId="0" borderId="30" xfId="0" applyFont="1" applyBorder="1" applyAlignment="1" applyProtection="1">
      <alignment horizontal="center" vertical="center" wrapText="1"/>
      <protection locked="0"/>
    </xf>
    <xf numFmtId="0" fontId="12" fillId="0" borderId="8" xfId="0" applyFont="1" applyBorder="1" applyAlignment="1" applyProtection="1">
      <alignment horizontal="center" vertical="center" wrapText="1"/>
      <protection locked="0"/>
    </xf>
    <xf numFmtId="0" fontId="9" fillId="3" borderId="11" xfId="0" applyFont="1" applyFill="1" applyBorder="1" applyAlignment="1" applyProtection="1">
      <alignment horizontal="center" vertical="center"/>
      <protection locked="0"/>
    </xf>
    <xf numFmtId="0" fontId="9" fillId="3" borderId="12" xfId="0" applyFont="1" applyFill="1" applyBorder="1" applyAlignment="1" applyProtection="1">
      <alignment horizontal="center" vertical="center"/>
      <protection locked="0"/>
    </xf>
    <xf numFmtId="4" fontId="3" fillId="2" borderId="15" xfId="0" applyNumberFormat="1" applyFont="1" applyFill="1" applyBorder="1" applyAlignment="1" applyProtection="1">
      <alignment horizontal="left" vertical="center"/>
      <protection locked="0"/>
    </xf>
    <xf numFmtId="4" fontId="3" fillId="2" borderId="6" xfId="0" applyNumberFormat="1" applyFont="1" applyFill="1" applyBorder="1" applyAlignment="1" applyProtection="1">
      <alignment horizontal="left" vertical="center"/>
      <protection locked="0"/>
    </xf>
    <xf numFmtId="4" fontId="4" fillId="6" borderId="31" xfId="0" applyNumberFormat="1" applyFont="1" applyFill="1" applyBorder="1" applyAlignment="1" applyProtection="1">
      <alignment horizontal="right" vertical="center"/>
      <protection locked="0"/>
    </xf>
    <xf numFmtId="4" fontId="0" fillId="6" borderId="3" xfId="0" applyNumberFormat="1" applyFill="1" applyBorder="1" applyAlignment="1" applyProtection="1">
      <alignment horizontal="right" vertical="center"/>
      <protection locked="0"/>
    </xf>
    <xf numFmtId="4" fontId="10" fillId="2" borderId="15" xfId="0" applyNumberFormat="1" applyFont="1" applyFill="1" applyBorder="1" applyAlignment="1" applyProtection="1">
      <alignment horizontal="left" vertical="center"/>
      <protection locked="0"/>
    </xf>
    <xf numFmtId="4" fontId="10" fillId="2" borderId="6" xfId="0" applyNumberFormat="1" applyFont="1" applyFill="1" applyBorder="1" applyAlignment="1" applyProtection="1">
      <alignment horizontal="left" vertical="center"/>
      <protection locked="0"/>
    </xf>
    <xf numFmtId="4" fontId="3" fillId="2" borderId="15" xfId="0" applyNumberFormat="1" applyFont="1" applyFill="1" applyBorder="1" applyAlignment="1" applyProtection="1">
      <alignment horizontal="left"/>
      <protection locked="0"/>
    </xf>
    <xf numFmtId="4" fontId="3" fillId="2" borderId="6" xfId="0" applyNumberFormat="1" applyFont="1" applyFill="1" applyBorder="1" applyAlignment="1" applyProtection="1">
      <alignment horizontal="left"/>
      <protection locked="0"/>
    </xf>
    <xf numFmtId="4" fontId="4" fillId="11" borderId="31" xfId="0" applyNumberFormat="1" applyFont="1" applyFill="1" applyBorder="1" applyAlignment="1" applyProtection="1">
      <alignment horizontal="center"/>
      <protection locked="0"/>
    </xf>
    <xf numFmtId="4" fontId="2" fillId="11" borderId="3" xfId="0" applyNumberFormat="1" applyFont="1" applyFill="1" applyBorder="1" applyAlignment="1" applyProtection="1">
      <alignment horizontal="center"/>
      <protection locked="0"/>
    </xf>
    <xf numFmtId="4" fontId="3" fillId="0" borderId="15" xfId="0" applyNumberFormat="1" applyFont="1" applyFill="1" applyBorder="1" applyAlignment="1" applyProtection="1">
      <alignment horizontal="left"/>
      <protection locked="0"/>
    </xf>
    <xf numFmtId="4" fontId="3" fillId="0" borderId="6" xfId="0" applyNumberFormat="1" applyFont="1" applyFill="1" applyBorder="1" applyAlignment="1" applyProtection="1">
      <alignment horizontal="left"/>
      <protection locked="0"/>
    </xf>
    <xf numFmtId="4" fontId="4" fillId="10" borderId="31" xfId="0" applyNumberFormat="1" applyFont="1" applyFill="1" applyBorder="1" applyAlignment="1" applyProtection="1">
      <alignment horizontal="center"/>
      <protection locked="0"/>
    </xf>
    <xf numFmtId="4" fontId="2" fillId="10" borderId="3" xfId="0" applyNumberFormat="1" applyFont="1" applyFill="1" applyBorder="1" applyAlignment="1" applyProtection="1">
      <alignment horizontal="center"/>
      <protection locked="0"/>
    </xf>
    <xf numFmtId="4" fontId="4" fillId="7" borderId="28" xfId="0" applyNumberFormat="1" applyFont="1" applyFill="1" applyBorder="1" applyAlignment="1" applyProtection="1">
      <alignment horizontal="center"/>
      <protection locked="0"/>
    </xf>
    <xf numFmtId="4" fontId="2" fillId="7" borderId="13" xfId="0" applyNumberFormat="1" applyFont="1" applyFill="1" applyBorder="1" applyAlignment="1" applyProtection="1">
      <alignment horizontal="center"/>
      <protection locked="0"/>
    </xf>
    <xf numFmtId="4" fontId="9" fillId="3" borderId="31" xfId="0" applyNumberFormat="1" applyFont="1" applyFill="1" applyBorder="1" applyAlignment="1" applyProtection="1">
      <alignment horizontal="center" vertical="center"/>
      <protection locked="0"/>
    </xf>
    <xf numFmtId="4" fontId="9" fillId="3" borderId="3" xfId="0" applyNumberFormat="1" applyFont="1" applyFill="1" applyBorder="1" applyAlignment="1" applyProtection="1">
      <alignment horizontal="center" vertical="center"/>
      <protection locked="0"/>
    </xf>
    <xf numFmtId="4" fontId="4" fillId="8" borderId="34" xfId="0" applyNumberFormat="1" applyFont="1" applyFill="1" applyBorder="1" applyAlignment="1" applyProtection="1">
      <alignment horizontal="center"/>
      <protection locked="0"/>
    </xf>
    <xf numFmtId="4" fontId="2" fillId="8" borderId="35" xfId="0" applyNumberFormat="1" applyFont="1" applyFill="1" applyBorder="1" applyAlignment="1" applyProtection="1">
      <alignment horizontal="center"/>
      <protection locked="0"/>
    </xf>
    <xf numFmtId="4" fontId="4" fillId="15" borderId="1" xfId="0" applyNumberFormat="1" applyFont="1" applyFill="1" applyBorder="1" applyAlignment="1" applyProtection="1">
      <alignment horizontal="center"/>
      <protection locked="0"/>
    </xf>
    <xf numFmtId="4" fontId="0" fillId="15" borderId="3" xfId="0" applyNumberFormat="1" applyFill="1" applyBorder="1" applyAlignment="1" applyProtection="1">
      <alignment horizontal="center"/>
      <protection locked="0"/>
    </xf>
    <xf numFmtId="4" fontId="4" fillId="14" borderId="1" xfId="0" applyNumberFormat="1" applyFont="1" applyFill="1" applyBorder="1" applyAlignment="1" applyProtection="1">
      <alignment horizontal="center"/>
      <protection locked="0"/>
    </xf>
    <xf numFmtId="4" fontId="0" fillId="14" borderId="3" xfId="0" applyNumberFormat="1" applyFill="1" applyBorder="1" applyAlignment="1" applyProtection="1">
      <alignment horizontal="center"/>
      <protection locked="0"/>
    </xf>
    <xf numFmtId="4" fontId="4" fillId="6" borderId="33" xfId="0" applyNumberFormat="1" applyFont="1" applyFill="1" applyBorder="1" applyAlignment="1" applyProtection="1">
      <alignment horizontal="right" vertical="center"/>
      <protection locked="0"/>
    </xf>
    <xf numFmtId="4" fontId="0" fillId="6" borderId="4" xfId="0" applyNumberFormat="1" applyFill="1" applyBorder="1" applyAlignment="1" applyProtection="1">
      <alignment horizontal="right" vertical="center"/>
      <protection locked="0"/>
    </xf>
    <xf numFmtId="4" fontId="9" fillId="3" borderId="25" xfId="0" applyNumberFormat="1" applyFont="1" applyFill="1" applyBorder="1" applyAlignment="1" applyProtection="1">
      <alignment horizontal="center" vertical="center"/>
      <protection locked="0"/>
    </xf>
    <xf numFmtId="4" fontId="9" fillId="3" borderId="37" xfId="0" applyNumberFormat="1" applyFont="1" applyFill="1" applyBorder="1" applyAlignment="1" applyProtection="1">
      <alignment horizontal="center" vertical="center"/>
      <protection locked="0"/>
    </xf>
    <xf numFmtId="4" fontId="13" fillId="0" borderId="25" xfId="0" applyNumberFormat="1" applyFont="1" applyBorder="1" applyAlignment="1" applyProtection="1">
      <alignment horizontal="center" vertical="center" wrapText="1"/>
      <protection locked="0"/>
    </xf>
    <xf numFmtId="4" fontId="13" fillId="0" borderId="26" xfId="0" applyNumberFormat="1" applyFont="1" applyBorder="1" applyAlignment="1" applyProtection="1">
      <alignment horizontal="center" vertical="center" wrapText="1"/>
      <protection locked="0"/>
    </xf>
    <xf numFmtId="4" fontId="13" fillId="0" borderId="27" xfId="0" applyNumberFormat="1" applyFont="1" applyBorder="1" applyAlignment="1" applyProtection="1">
      <alignment horizontal="center" vertical="center" wrapText="1"/>
      <protection locked="0"/>
    </xf>
    <xf numFmtId="4" fontId="12" fillId="0" borderId="47" xfId="0" applyNumberFormat="1" applyFont="1" applyBorder="1" applyAlignment="1" applyProtection="1">
      <alignment horizontal="center" vertical="center" wrapText="1"/>
      <protection locked="0"/>
    </xf>
    <xf numFmtId="4" fontId="12" fillId="0" borderId="36" xfId="0" applyNumberFormat="1" applyFont="1" applyBorder="1" applyAlignment="1" applyProtection="1">
      <alignment horizontal="center" vertical="center" wrapText="1"/>
      <protection locked="0"/>
    </xf>
    <xf numFmtId="4" fontId="3" fillId="2" borderId="40" xfId="0" applyNumberFormat="1" applyFont="1" applyFill="1" applyBorder="1" applyAlignment="1" applyProtection="1">
      <alignment horizontal="left"/>
      <protection locked="0"/>
    </xf>
    <xf numFmtId="4" fontId="3" fillId="2" borderId="7" xfId="0" applyNumberFormat="1" applyFont="1" applyFill="1" applyBorder="1" applyAlignment="1" applyProtection="1">
      <alignment horizontal="left"/>
      <protection locked="0"/>
    </xf>
    <xf numFmtId="4" fontId="4" fillId="5" borderId="31" xfId="0" applyNumberFormat="1" applyFont="1" applyFill="1" applyBorder="1" applyAlignment="1" applyProtection="1">
      <alignment horizontal="center"/>
      <protection locked="0"/>
    </xf>
    <xf numFmtId="4" fontId="4" fillId="5" borderId="3" xfId="0" applyNumberFormat="1" applyFont="1" applyFill="1" applyBorder="1" applyAlignment="1" applyProtection="1">
      <alignment horizontal="center"/>
      <protection locked="0"/>
    </xf>
    <xf numFmtId="4" fontId="2" fillId="8" borderId="11" xfId="0" applyNumberFormat="1" applyFont="1" applyFill="1" applyBorder="1" applyAlignment="1" applyProtection="1">
      <alignment horizontal="center"/>
      <protection locked="0"/>
    </xf>
    <xf numFmtId="4" fontId="0" fillId="8" borderId="18" xfId="0" applyNumberFormat="1" applyFill="1" applyBorder="1" applyAlignment="1" applyProtection="1">
      <alignment horizontal="center"/>
      <protection locked="0"/>
    </xf>
    <xf numFmtId="4" fontId="0" fillId="8" borderId="22" xfId="0" applyNumberFormat="1" applyFill="1" applyBorder="1" applyAlignment="1" applyProtection="1">
      <alignment horizontal="center"/>
      <protection locked="0"/>
    </xf>
    <xf numFmtId="4" fontId="9" fillId="3" borderId="11" xfId="0" applyNumberFormat="1" applyFont="1" applyFill="1" applyBorder="1" applyAlignment="1" applyProtection="1">
      <alignment horizontal="center" vertical="center"/>
      <protection locked="0"/>
    </xf>
    <xf numFmtId="4" fontId="9" fillId="3" borderId="12" xfId="0" applyNumberFormat="1" applyFont="1" applyFill="1" applyBorder="1" applyAlignment="1" applyProtection="1">
      <alignment horizontal="center" vertical="center"/>
      <protection locked="0"/>
    </xf>
    <xf numFmtId="4" fontId="2" fillId="5" borderId="2" xfId="0" applyNumberFormat="1" applyFont="1" applyFill="1" applyBorder="1" applyAlignment="1" applyProtection="1">
      <alignment horizontal="center"/>
      <protection locked="0"/>
    </xf>
    <xf numFmtId="4" fontId="2" fillId="5" borderId="3" xfId="0" applyNumberFormat="1" applyFont="1" applyFill="1" applyBorder="1" applyAlignment="1" applyProtection="1">
      <alignment horizontal="center"/>
      <protection locked="0"/>
    </xf>
    <xf numFmtId="4" fontId="0" fillId="3" borderId="14" xfId="0" applyNumberFormat="1" applyFill="1" applyBorder="1" applyAlignment="1" applyProtection="1">
      <alignment horizontal="center"/>
      <protection locked="0"/>
    </xf>
    <xf numFmtId="4" fontId="0" fillId="3" borderId="19" xfId="0" applyNumberFormat="1" applyFill="1" applyBorder="1" applyAlignment="1" applyProtection="1">
      <alignment horizontal="center"/>
      <protection locked="0"/>
    </xf>
    <xf numFmtId="4" fontId="0" fillId="3" borderId="15" xfId="0" applyNumberFormat="1" applyFill="1" applyBorder="1" applyAlignment="1" applyProtection="1">
      <alignment horizontal="center"/>
      <protection locked="0"/>
    </xf>
    <xf numFmtId="4" fontId="0" fillId="3" borderId="20" xfId="0" applyNumberFormat="1" applyFill="1" applyBorder="1" applyAlignment="1" applyProtection="1">
      <alignment horizontal="center"/>
      <protection locked="0"/>
    </xf>
    <xf numFmtId="4" fontId="0" fillId="0" borderId="15" xfId="0" applyNumberFormat="1" applyBorder="1" applyAlignment="1" applyProtection="1">
      <protection locked="0"/>
    </xf>
    <xf numFmtId="4" fontId="0" fillId="0" borderId="20" xfId="0" applyNumberFormat="1" applyBorder="1" applyAlignment="1" applyProtection="1">
      <protection locked="0"/>
    </xf>
    <xf numFmtId="4" fontId="2" fillId="5" borderId="10" xfId="0" applyNumberFormat="1" applyFont="1" applyFill="1" applyBorder="1" applyAlignment="1" applyProtection="1">
      <alignment horizontal="center"/>
      <protection locked="0"/>
    </xf>
    <xf numFmtId="4" fontId="2" fillId="5" borderId="13" xfId="0" applyNumberFormat="1" applyFont="1" applyFill="1" applyBorder="1" applyAlignment="1" applyProtection="1">
      <alignment horizontal="center"/>
      <protection locked="0"/>
    </xf>
    <xf numFmtId="4" fontId="4" fillId="5" borderId="31" xfId="0" applyNumberFormat="1" applyFont="1" applyFill="1" applyBorder="1" applyAlignment="1" applyProtection="1">
      <alignment horizontal="center" vertical="center"/>
      <protection locked="0"/>
    </xf>
    <xf numFmtId="4" fontId="2" fillId="5" borderId="3" xfId="0" applyNumberFormat="1" applyFont="1" applyFill="1" applyBorder="1" applyAlignment="1" applyProtection="1">
      <alignment horizontal="center" vertical="center"/>
      <protection locked="0"/>
    </xf>
    <xf numFmtId="4" fontId="9" fillId="7" borderId="31" xfId="0" applyNumberFormat="1" applyFont="1" applyFill="1" applyBorder="1" applyAlignment="1" applyProtection="1">
      <alignment horizontal="center" vertical="center"/>
      <protection locked="0"/>
    </xf>
    <xf numFmtId="4" fontId="9" fillId="7" borderId="3" xfId="0" applyNumberFormat="1" applyFont="1" applyFill="1" applyBorder="1" applyAlignment="1" applyProtection="1">
      <alignment horizontal="center" vertical="center"/>
      <protection locked="0"/>
    </xf>
    <xf numFmtId="4" fontId="13" fillId="0" borderId="31" xfId="0" applyNumberFormat="1" applyFont="1" applyBorder="1" applyAlignment="1" applyProtection="1">
      <alignment horizontal="center" vertical="center" wrapText="1"/>
      <protection locked="0"/>
    </xf>
    <xf numFmtId="4" fontId="13" fillId="0" borderId="2" xfId="0" applyNumberFormat="1" applyFont="1" applyBorder="1" applyAlignment="1" applyProtection="1">
      <alignment horizontal="center" vertical="center" wrapText="1"/>
      <protection locked="0"/>
    </xf>
    <xf numFmtId="4" fontId="13" fillId="0" borderId="29" xfId="0" applyNumberFormat="1" applyFont="1" applyBorder="1" applyAlignment="1" applyProtection="1">
      <alignment horizontal="center" vertical="center" wrapText="1"/>
      <protection locked="0"/>
    </xf>
    <xf numFmtId="4" fontId="0" fillId="3" borderId="14" xfId="0" applyNumberFormat="1" applyFont="1" applyFill="1" applyBorder="1" applyAlignment="1" applyProtection="1">
      <alignment horizontal="center"/>
      <protection locked="0"/>
    </xf>
    <xf numFmtId="4" fontId="0" fillId="3" borderId="19" xfId="0" applyNumberFormat="1" applyFont="1" applyFill="1" applyBorder="1" applyAlignment="1" applyProtection="1">
      <alignment horizontal="center"/>
      <protection locked="0"/>
    </xf>
    <xf numFmtId="4" fontId="0" fillId="3" borderId="15" xfId="0" applyNumberFormat="1" applyFont="1" applyFill="1" applyBorder="1" applyAlignment="1" applyProtection="1">
      <alignment horizontal="center"/>
      <protection locked="0"/>
    </xf>
    <xf numFmtId="4" fontId="0" fillId="3" borderId="20" xfId="0" applyNumberFormat="1" applyFont="1" applyFill="1" applyBorder="1" applyAlignment="1" applyProtection="1">
      <alignment horizontal="center"/>
      <protection locked="0"/>
    </xf>
    <xf numFmtId="4" fontId="0" fillId="3" borderId="16" xfId="0" applyNumberFormat="1" applyFont="1" applyFill="1" applyBorder="1" applyAlignment="1" applyProtection="1">
      <alignment horizontal="center"/>
      <protection locked="0"/>
    </xf>
    <xf numFmtId="4" fontId="0" fillId="3" borderId="21" xfId="0" applyNumberFormat="1" applyFont="1" applyFill="1" applyBorder="1" applyAlignment="1" applyProtection="1">
      <alignment horizontal="center"/>
      <protection locked="0"/>
    </xf>
    <xf numFmtId="0" fontId="11" fillId="7" borderId="11" xfId="0" applyFont="1" applyFill="1" applyBorder="1" applyAlignment="1" applyProtection="1">
      <alignment horizontal="center" vertical="center" wrapText="1"/>
      <protection locked="0"/>
    </xf>
    <xf numFmtId="0" fontId="11" fillId="7" borderId="18" xfId="0" applyFont="1" applyFill="1" applyBorder="1" applyAlignment="1" applyProtection="1">
      <alignment horizontal="center" vertical="center" wrapText="1"/>
      <protection locked="0"/>
    </xf>
    <xf numFmtId="0" fontId="11" fillId="7" borderId="12" xfId="0" applyFont="1" applyFill="1" applyBorder="1" applyAlignment="1" applyProtection="1">
      <alignment horizontal="center" vertical="center" wrapText="1"/>
      <protection locked="0"/>
    </xf>
    <xf numFmtId="0" fontId="5" fillId="0" borderId="25" xfId="0" applyFont="1" applyBorder="1" applyAlignment="1" applyProtection="1">
      <alignment horizontal="center" vertical="center" wrapText="1"/>
      <protection locked="0"/>
    </xf>
    <xf numFmtId="0" fontId="5" fillId="0" borderId="26" xfId="0" applyFont="1" applyBorder="1" applyAlignment="1" applyProtection="1">
      <alignment horizontal="center" vertical="center" wrapText="1"/>
      <protection locked="0"/>
    </xf>
    <xf numFmtId="0" fontId="5" fillId="0" borderId="27" xfId="0" applyFont="1" applyBorder="1" applyAlignment="1" applyProtection="1">
      <alignment horizontal="center" vertical="center" wrapText="1"/>
      <protection locked="0"/>
    </xf>
    <xf numFmtId="0" fontId="6" fillId="0" borderId="31" xfId="0" applyFont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6" fillId="0" borderId="29" xfId="0" applyFont="1" applyBorder="1" applyAlignment="1" applyProtection="1">
      <alignment horizontal="center" vertical="center" wrapText="1"/>
      <protection locked="0"/>
    </xf>
    <xf numFmtId="4" fontId="5" fillId="0" borderId="25" xfId="0" applyNumberFormat="1" applyFont="1" applyBorder="1" applyAlignment="1" applyProtection="1">
      <alignment horizontal="center" vertical="center" wrapText="1"/>
      <protection locked="0"/>
    </xf>
    <xf numFmtId="4" fontId="5" fillId="0" borderId="26" xfId="0" applyNumberFormat="1" applyFont="1" applyBorder="1" applyAlignment="1" applyProtection="1">
      <alignment horizontal="center" vertical="center" wrapText="1"/>
      <protection locked="0"/>
    </xf>
    <xf numFmtId="4" fontId="5" fillId="0" borderId="27" xfId="0" applyNumberFormat="1" applyFont="1" applyBorder="1" applyAlignment="1" applyProtection="1">
      <alignment horizontal="center" vertical="center" wrapText="1"/>
      <protection locked="0"/>
    </xf>
    <xf numFmtId="4" fontId="11" fillId="9" borderId="11" xfId="0" applyNumberFormat="1" applyFont="1" applyFill="1" applyBorder="1" applyAlignment="1" applyProtection="1">
      <alignment horizontal="center" vertical="center" wrapText="1"/>
      <protection locked="0"/>
    </xf>
    <xf numFmtId="4" fontId="11" fillId="9" borderId="18" xfId="0" applyNumberFormat="1" applyFont="1" applyFill="1" applyBorder="1" applyAlignment="1" applyProtection="1">
      <alignment horizontal="center" vertical="center" wrapText="1"/>
      <protection locked="0"/>
    </xf>
    <xf numFmtId="4" fontId="11" fillId="9" borderId="12" xfId="0" applyNumberFormat="1" applyFont="1" applyFill="1" applyBorder="1" applyAlignment="1" applyProtection="1">
      <alignment horizontal="center" vertical="center" wrapText="1"/>
      <protection locked="0"/>
    </xf>
    <xf numFmtId="4" fontId="11" fillId="7" borderId="11" xfId="0" applyNumberFormat="1" applyFont="1" applyFill="1" applyBorder="1" applyAlignment="1" applyProtection="1">
      <alignment horizontal="center" vertical="center" wrapText="1"/>
      <protection locked="0"/>
    </xf>
    <xf numFmtId="4" fontId="11" fillId="7" borderId="18" xfId="0" applyNumberFormat="1" applyFont="1" applyFill="1" applyBorder="1" applyAlignment="1" applyProtection="1">
      <alignment horizontal="center" vertical="center" wrapText="1"/>
      <protection locked="0"/>
    </xf>
    <xf numFmtId="4" fontId="11" fillId="7" borderId="12" xfId="0" applyNumberFormat="1" applyFont="1" applyFill="1" applyBorder="1" applyAlignment="1" applyProtection="1">
      <alignment horizontal="center" vertical="center" wrapText="1"/>
      <protection locked="0"/>
    </xf>
    <xf numFmtId="4" fontId="4" fillId="11" borderId="31" xfId="0" applyNumberFormat="1" applyFont="1" applyFill="1" applyBorder="1" applyAlignment="1" applyProtection="1">
      <alignment horizontal="center" vertical="center"/>
      <protection locked="0"/>
    </xf>
    <xf numFmtId="4" fontId="2" fillId="11" borderId="3" xfId="0" applyNumberFormat="1" applyFont="1" applyFill="1" applyBorder="1" applyAlignment="1" applyProtection="1">
      <alignment horizontal="center" vertical="center"/>
      <protection locked="0"/>
    </xf>
    <xf numFmtId="0" fontId="5" fillId="0" borderId="44" xfId="0" applyFont="1" applyBorder="1" applyAlignment="1" applyProtection="1">
      <alignment horizontal="center" vertical="center" wrapText="1"/>
    </xf>
    <xf numFmtId="0" fontId="5" fillId="0" borderId="38" xfId="0" applyFont="1" applyBorder="1" applyAlignment="1" applyProtection="1">
      <alignment horizontal="center" vertical="center" wrapText="1"/>
    </xf>
    <xf numFmtId="0" fontId="5" fillId="0" borderId="39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6" fillId="0" borderId="32" xfId="0" applyFont="1" applyBorder="1" applyAlignment="1" applyProtection="1">
      <alignment horizontal="center" vertical="center" wrapText="1"/>
    </xf>
    <xf numFmtId="0" fontId="12" fillId="0" borderId="33" xfId="0" applyFont="1" applyBorder="1" applyAlignment="1" applyProtection="1">
      <alignment horizontal="center" vertical="center" wrapText="1"/>
    </xf>
    <xf numFmtId="0" fontId="12" fillId="0" borderId="4" xfId="0" applyFont="1" applyBorder="1" applyAlignment="1" applyProtection="1">
      <alignment horizontal="center" vertical="center" wrapText="1"/>
    </xf>
    <xf numFmtId="0" fontId="9" fillId="3" borderId="33" xfId="0" applyFont="1" applyFill="1" applyBorder="1" applyAlignment="1" applyProtection="1">
      <alignment horizontal="center" vertical="center"/>
    </xf>
    <xf numFmtId="0" fontId="9" fillId="3" borderId="4" xfId="0" applyFont="1" applyFill="1" applyBorder="1" applyAlignment="1" applyProtection="1">
      <alignment horizontal="center" vertical="center"/>
    </xf>
    <xf numFmtId="0" fontId="11" fillId="7" borderId="31" xfId="0" applyFont="1" applyFill="1" applyBorder="1" applyAlignment="1" applyProtection="1">
      <alignment horizontal="center" vertical="center" wrapText="1"/>
    </xf>
    <xf numFmtId="0" fontId="11" fillId="7" borderId="2" xfId="0" applyFont="1" applyFill="1" applyBorder="1" applyAlignment="1" applyProtection="1">
      <alignment horizontal="center" vertical="center" wrapText="1"/>
    </xf>
    <xf numFmtId="0" fontId="11" fillId="7" borderId="29" xfId="0" applyFont="1" applyFill="1" applyBorder="1" applyAlignment="1" applyProtection="1">
      <alignment horizontal="center" vertical="center" wrapText="1"/>
    </xf>
    <xf numFmtId="4" fontId="3" fillId="2" borderId="33" xfId="0" applyNumberFormat="1" applyFont="1" applyFill="1" applyBorder="1" applyAlignment="1" applyProtection="1">
      <alignment horizontal="left" vertical="center"/>
    </xf>
    <xf numFmtId="4" fontId="10" fillId="2" borderId="33" xfId="0" applyNumberFormat="1" applyFont="1" applyFill="1" applyBorder="1" applyAlignment="1" applyProtection="1">
      <alignment horizontal="left" vertical="center"/>
    </xf>
    <xf numFmtId="4" fontId="10" fillId="2" borderId="4" xfId="0" applyNumberFormat="1" applyFont="1" applyFill="1" applyBorder="1" applyAlignment="1" applyProtection="1">
      <alignment horizontal="left" vertical="center"/>
    </xf>
    <xf numFmtId="4" fontId="3" fillId="2" borderId="33" xfId="0" applyNumberFormat="1" applyFont="1" applyFill="1" applyBorder="1" applyAlignment="1" applyProtection="1">
      <alignment horizontal="left"/>
    </xf>
    <xf numFmtId="4" fontId="4" fillId="11" borderId="33" xfId="0" applyNumberFormat="1" applyFont="1" applyFill="1" applyBorder="1" applyAlignment="1" applyProtection="1">
      <alignment horizontal="center"/>
    </xf>
    <xf numFmtId="4" fontId="2" fillId="11" borderId="4" xfId="0" applyNumberFormat="1" applyFont="1" applyFill="1" applyBorder="1" applyAlignment="1" applyProtection="1">
      <alignment horizontal="center"/>
    </xf>
    <xf numFmtId="4" fontId="3" fillId="0" borderId="33" xfId="0" applyNumberFormat="1" applyFont="1" applyFill="1" applyBorder="1" applyAlignment="1" applyProtection="1">
      <alignment horizontal="left"/>
    </xf>
    <xf numFmtId="4" fontId="3" fillId="0" borderId="4" xfId="0" applyNumberFormat="1" applyFont="1" applyFill="1" applyBorder="1" applyAlignment="1" applyProtection="1">
      <alignment horizontal="left"/>
    </xf>
    <xf numFmtId="4" fontId="4" fillId="10" borderId="33" xfId="0" applyNumberFormat="1" applyFont="1" applyFill="1" applyBorder="1" applyAlignment="1" applyProtection="1">
      <alignment horizontal="center"/>
    </xf>
    <xf numFmtId="4" fontId="2" fillId="10" borderId="4" xfId="0" applyNumberFormat="1" applyFont="1" applyFill="1" applyBorder="1" applyAlignment="1" applyProtection="1">
      <alignment horizontal="center"/>
    </xf>
    <xf numFmtId="4" fontId="4" fillId="7" borderId="33" xfId="0" applyNumberFormat="1" applyFont="1" applyFill="1" applyBorder="1" applyAlignment="1" applyProtection="1">
      <alignment horizontal="center"/>
    </xf>
    <xf numFmtId="4" fontId="2" fillId="7" borderId="4" xfId="0" applyNumberFormat="1" applyFont="1" applyFill="1" applyBorder="1" applyAlignment="1" applyProtection="1">
      <alignment horizontal="center"/>
    </xf>
    <xf numFmtId="4" fontId="11" fillId="9" borderId="31" xfId="0" applyNumberFormat="1" applyFont="1" applyFill="1" applyBorder="1" applyAlignment="1" applyProtection="1">
      <alignment horizontal="center" vertical="center" wrapText="1"/>
    </xf>
    <xf numFmtId="4" fontId="11" fillId="9" borderId="2" xfId="0" applyNumberFormat="1" applyFont="1" applyFill="1" applyBorder="1" applyAlignment="1" applyProtection="1">
      <alignment horizontal="center" vertical="center" wrapText="1"/>
    </xf>
    <xf numFmtId="4" fontId="11" fillId="9" borderId="29" xfId="0" applyNumberFormat="1" applyFont="1" applyFill="1" applyBorder="1" applyAlignment="1" applyProtection="1">
      <alignment horizontal="center" vertical="center" wrapText="1"/>
    </xf>
    <xf numFmtId="4" fontId="4" fillId="15" borderId="33" xfId="0" applyNumberFormat="1" applyFont="1" applyFill="1" applyBorder="1" applyAlignment="1" applyProtection="1">
      <alignment horizontal="center"/>
    </xf>
    <xf numFmtId="4" fontId="0" fillId="15" borderId="4" xfId="0" applyNumberFormat="1" applyFill="1" applyBorder="1" applyAlignment="1" applyProtection="1">
      <alignment horizontal="center"/>
    </xf>
    <xf numFmtId="4" fontId="9" fillId="3" borderId="33" xfId="0" applyNumberFormat="1" applyFont="1" applyFill="1" applyBorder="1" applyAlignment="1" applyProtection="1">
      <alignment horizontal="center" vertical="center"/>
    </xf>
    <xf numFmtId="4" fontId="9" fillId="3" borderId="4" xfId="0" applyNumberFormat="1" applyFont="1" applyFill="1" applyBorder="1" applyAlignment="1" applyProtection="1">
      <alignment horizontal="center" vertical="center"/>
    </xf>
    <xf numFmtId="4" fontId="4" fillId="8" borderId="45" xfId="0" applyNumberFormat="1" applyFont="1" applyFill="1" applyBorder="1" applyAlignment="1" applyProtection="1">
      <alignment horizontal="center"/>
    </xf>
    <xf numFmtId="4" fontId="2" fillId="8" borderId="24" xfId="0" applyNumberFormat="1" applyFont="1" applyFill="1" applyBorder="1" applyAlignment="1" applyProtection="1">
      <alignment horizontal="center"/>
    </xf>
    <xf numFmtId="4" fontId="13" fillId="0" borderId="4" xfId="0" applyNumberFormat="1" applyFont="1" applyBorder="1" applyAlignment="1" applyProtection="1">
      <alignment horizontal="center" vertical="center" wrapText="1"/>
    </xf>
    <xf numFmtId="4" fontId="4" fillId="14" borderId="33" xfId="0" applyNumberFormat="1" applyFont="1" applyFill="1" applyBorder="1" applyAlignment="1" applyProtection="1">
      <alignment horizontal="center"/>
    </xf>
    <xf numFmtId="4" fontId="0" fillId="14" borderId="4" xfId="0" applyNumberFormat="1" applyFill="1" applyBorder="1" applyAlignment="1" applyProtection="1">
      <alignment horizontal="center"/>
    </xf>
    <xf numFmtId="4" fontId="4" fillId="7" borderId="28" xfId="0" applyNumberFormat="1" applyFont="1" applyFill="1" applyBorder="1" applyAlignment="1" applyProtection="1">
      <alignment horizontal="center"/>
    </xf>
    <xf numFmtId="4" fontId="2" fillId="7" borderId="13" xfId="0" applyNumberFormat="1" applyFont="1" applyFill="1" applyBorder="1" applyAlignment="1" applyProtection="1">
      <alignment horizontal="center"/>
    </xf>
    <xf numFmtId="4" fontId="9" fillId="3" borderId="22" xfId="0" applyNumberFormat="1" applyFont="1" applyFill="1" applyBorder="1" applyAlignment="1" applyProtection="1">
      <alignment horizontal="center" vertical="center"/>
    </xf>
    <xf numFmtId="4" fontId="9" fillId="3" borderId="31" xfId="0" applyNumberFormat="1" applyFont="1" applyFill="1" applyBorder="1" applyAlignment="1" applyProtection="1">
      <alignment horizontal="center" vertical="center"/>
    </xf>
    <xf numFmtId="4" fontId="9" fillId="3" borderId="3" xfId="0" applyNumberFormat="1" applyFont="1" applyFill="1" applyBorder="1" applyAlignment="1" applyProtection="1">
      <alignment horizontal="center" vertical="center"/>
    </xf>
    <xf numFmtId="4" fontId="5" fillId="0" borderId="44" xfId="0" applyNumberFormat="1" applyFont="1" applyBorder="1" applyAlignment="1" applyProtection="1">
      <alignment horizontal="center" vertical="center" wrapText="1"/>
    </xf>
    <xf numFmtId="4" fontId="5" fillId="0" borderId="38" xfId="0" applyNumberFormat="1" applyFont="1" applyBorder="1" applyAlignment="1" applyProtection="1">
      <alignment horizontal="center" vertical="center" wrapText="1"/>
    </xf>
    <xf numFmtId="4" fontId="5" fillId="0" borderId="39" xfId="0" applyNumberFormat="1" applyFont="1" applyBorder="1" applyAlignment="1" applyProtection="1">
      <alignment horizontal="center" vertical="center" wrapText="1"/>
    </xf>
    <xf numFmtId="4" fontId="13" fillId="0" borderId="33" xfId="0" applyNumberFormat="1" applyFont="1" applyBorder="1" applyAlignment="1" applyProtection="1">
      <alignment horizontal="center" vertical="center" wrapText="1"/>
    </xf>
    <xf numFmtId="4" fontId="13" fillId="0" borderId="32" xfId="0" applyNumberFormat="1" applyFont="1" applyBorder="1" applyAlignment="1" applyProtection="1">
      <alignment horizontal="center" vertical="center" wrapText="1"/>
    </xf>
    <xf numFmtId="4" fontId="0" fillId="3" borderId="33" xfId="0" applyNumberFormat="1" applyFont="1" applyFill="1" applyBorder="1" applyAlignment="1" applyProtection="1">
      <alignment horizontal="center"/>
    </xf>
    <xf numFmtId="4" fontId="0" fillId="3" borderId="4" xfId="0" applyNumberFormat="1" applyFont="1" applyFill="1" applyBorder="1" applyAlignment="1" applyProtection="1">
      <alignment horizontal="center"/>
    </xf>
    <xf numFmtId="4" fontId="2" fillId="5" borderId="4" xfId="0" applyNumberFormat="1" applyFont="1" applyFill="1" applyBorder="1" applyAlignment="1" applyProtection="1">
      <alignment horizontal="center"/>
    </xf>
    <xf numFmtId="4" fontId="0" fillId="3" borderId="33" xfId="0" applyNumberFormat="1" applyFill="1" applyBorder="1" applyAlignment="1" applyProtection="1">
      <alignment horizontal="center"/>
    </xf>
    <xf numFmtId="4" fontId="0" fillId="3" borderId="4" xfId="0" applyNumberFormat="1" applyFill="1" applyBorder="1" applyAlignment="1" applyProtection="1">
      <alignment horizontal="center"/>
    </xf>
    <xf numFmtId="4" fontId="0" fillId="0" borderId="33" xfId="0" applyNumberFormat="1" applyBorder="1" applyAlignment="1" applyProtection="1"/>
    <xf numFmtId="4" fontId="0" fillId="0" borderId="4" xfId="0" applyNumberFormat="1" applyBorder="1" applyAlignment="1" applyProtection="1"/>
    <xf numFmtId="4" fontId="2" fillId="8" borderId="45" xfId="0" applyNumberFormat="1" applyFont="1" applyFill="1" applyBorder="1" applyAlignment="1" applyProtection="1">
      <alignment horizontal="center"/>
    </xf>
    <xf numFmtId="4" fontId="0" fillId="8" borderId="24" xfId="0" applyNumberFormat="1" applyFill="1" applyBorder="1" applyAlignment="1" applyProtection="1">
      <alignment horizontal="center"/>
    </xf>
    <xf numFmtId="4" fontId="2" fillId="5" borderId="3" xfId="0" applyNumberFormat="1" applyFont="1" applyFill="1" applyBorder="1" applyAlignment="1" applyProtection="1">
      <alignment horizontal="center" vertical="center"/>
    </xf>
    <xf numFmtId="4" fontId="2" fillId="4" borderId="25" xfId="0" applyNumberFormat="1" applyFont="1" applyFill="1" applyBorder="1" applyAlignment="1" applyProtection="1">
      <alignment horizontal="center"/>
    </xf>
    <xf numFmtId="4" fontId="2" fillId="4" borderId="26" xfId="0" applyNumberFormat="1" applyFont="1" applyFill="1" applyBorder="1" applyAlignment="1" applyProtection="1">
      <alignment horizontal="center"/>
    </xf>
    <xf numFmtId="4" fontId="2" fillId="4" borderId="27" xfId="0" applyNumberFormat="1" applyFont="1" applyFill="1" applyBorder="1" applyAlignment="1" applyProtection="1">
      <alignment horizontal="center"/>
    </xf>
    <xf numFmtId="0" fontId="5" fillId="0" borderId="1" xfId="0" applyFont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3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/>
    </xf>
    <xf numFmtId="0" fontId="5" fillId="0" borderId="2" xfId="0" applyFont="1" applyBorder="1" applyAlignment="1" applyProtection="1">
      <alignment horizontal="center" vertical="center"/>
    </xf>
    <xf numFmtId="0" fontId="5" fillId="0" borderId="3" xfId="0" applyFont="1" applyBorder="1" applyAlignment="1" applyProtection="1">
      <alignment horizontal="center" vertical="center"/>
    </xf>
  </cellXfs>
  <cellStyles count="3">
    <cellStyle name="Normal" xfId="0" builtinId="0"/>
    <cellStyle name="Normal 2" xfId="2"/>
    <cellStyle name="Vírgula" xfId="1" builtinId="3"/>
  </cellStyles>
  <dxfs count="0"/>
  <tableStyles count="0" defaultTableStyle="TableStyleMedium9" defaultPivotStyle="PivotStyleLight16"/>
  <colors>
    <mruColors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1066800</xdr:colOff>
      <xdr:row>2</xdr:row>
      <xdr:rowOff>116493</xdr:rowOff>
    </xdr:to>
    <xdr:pic>
      <xdr:nvPicPr>
        <xdr:cNvPr id="2" name="Imagem 0" descr="INSTITUTO PARAÍB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23950" cy="4974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</xdr:col>
      <xdr:colOff>1066800</xdr:colOff>
      <xdr:row>2</xdr:row>
      <xdr:rowOff>116493</xdr:rowOff>
    </xdr:to>
    <xdr:pic>
      <xdr:nvPicPr>
        <xdr:cNvPr id="3" name="Imagem 0" descr="INSTITUTO PARAÍB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23950" cy="4974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</xdr:col>
      <xdr:colOff>1066800</xdr:colOff>
      <xdr:row>2</xdr:row>
      <xdr:rowOff>116493</xdr:rowOff>
    </xdr:to>
    <xdr:pic>
      <xdr:nvPicPr>
        <xdr:cNvPr id="4" name="Imagem 0" descr="INSTITUTO PARAÍB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23950" cy="4974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</xdr:col>
      <xdr:colOff>1066800</xdr:colOff>
      <xdr:row>2</xdr:row>
      <xdr:rowOff>116493</xdr:rowOff>
    </xdr:to>
    <xdr:pic>
      <xdr:nvPicPr>
        <xdr:cNvPr id="5" name="Imagem 0" descr="INSTITUTO PARAÍB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23950" cy="4974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1066800</xdr:colOff>
      <xdr:row>2</xdr:row>
      <xdr:rowOff>116493</xdr:rowOff>
    </xdr:to>
    <xdr:pic>
      <xdr:nvPicPr>
        <xdr:cNvPr id="2" name="Imagem 0" descr="INSTITUTO PARAÍB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23950" cy="4974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1066800</xdr:colOff>
      <xdr:row>2</xdr:row>
      <xdr:rowOff>116493</xdr:rowOff>
    </xdr:to>
    <xdr:pic>
      <xdr:nvPicPr>
        <xdr:cNvPr id="3" name="Imagem 0" descr="INSTITUTO PARAÍB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23950" cy="4974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1066800</xdr:colOff>
      <xdr:row>2</xdr:row>
      <xdr:rowOff>116493</xdr:rowOff>
    </xdr:to>
    <xdr:pic>
      <xdr:nvPicPr>
        <xdr:cNvPr id="4" name="Imagem 0" descr="INSTITUTO PARAÍB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23950" cy="4974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1066800</xdr:colOff>
      <xdr:row>2</xdr:row>
      <xdr:rowOff>116493</xdr:rowOff>
    </xdr:to>
    <xdr:pic>
      <xdr:nvPicPr>
        <xdr:cNvPr id="5" name="Imagem 0" descr="INSTITUTO PARAÍB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23950" cy="4974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1066800</xdr:colOff>
      <xdr:row>2</xdr:row>
      <xdr:rowOff>116493</xdr:rowOff>
    </xdr:to>
    <xdr:pic>
      <xdr:nvPicPr>
        <xdr:cNvPr id="2" name="Imagem 0" descr="INSTITUTO PARAÍB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23950" cy="4974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1066800</xdr:colOff>
      <xdr:row>2</xdr:row>
      <xdr:rowOff>116493</xdr:rowOff>
    </xdr:to>
    <xdr:pic>
      <xdr:nvPicPr>
        <xdr:cNvPr id="3" name="Imagem 0" descr="INSTITUTO PARAÍB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23950" cy="4974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1066800</xdr:colOff>
      <xdr:row>2</xdr:row>
      <xdr:rowOff>116493</xdr:rowOff>
    </xdr:to>
    <xdr:pic>
      <xdr:nvPicPr>
        <xdr:cNvPr id="4" name="Imagem 0" descr="INSTITUTO PARAÍB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23950" cy="4974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1066800</xdr:colOff>
      <xdr:row>2</xdr:row>
      <xdr:rowOff>116493</xdr:rowOff>
    </xdr:to>
    <xdr:pic>
      <xdr:nvPicPr>
        <xdr:cNvPr id="5" name="Imagem 0" descr="INSTITUTO PARAÍB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23950" cy="4974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1066800</xdr:colOff>
      <xdr:row>2</xdr:row>
      <xdr:rowOff>116493</xdr:rowOff>
    </xdr:to>
    <xdr:pic>
      <xdr:nvPicPr>
        <xdr:cNvPr id="2" name="Imagem 0" descr="INSTITUTO PARAÍB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23950" cy="4974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1066800</xdr:colOff>
      <xdr:row>2</xdr:row>
      <xdr:rowOff>116493</xdr:rowOff>
    </xdr:to>
    <xdr:pic>
      <xdr:nvPicPr>
        <xdr:cNvPr id="3" name="Imagem 0" descr="INSTITUTO PARAÍB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23950" cy="4974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1066800</xdr:colOff>
      <xdr:row>2</xdr:row>
      <xdr:rowOff>116493</xdr:rowOff>
    </xdr:to>
    <xdr:pic>
      <xdr:nvPicPr>
        <xdr:cNvPr id="4" name="Imagem 0" descr="INSTITUTO PARAÍB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23950" cy="4974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1066800</xdr:colOff>
      <xdr:row>2</xdr:row>
      <xdr:rowOff>116493</xdr:rowOff>
    </xdr:to>
    <xdr:pic>
      <xdr:nvPicPr>
        <xdr:cNvPr id="5" name="Imagem 0" descr="INSTITUTO PARAÍB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23950" cy="4974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1066800</xdr:colOff>
      <xdr:row>2</xdr:row>
      <xdr:rowOff>116493</xdr:rowOff>
    </xdr:to>
    <xdr:pic>
      <xdr:nvPicPr>
        <xdr:cNvPr id="2" name="Imagem 0" descr="INSTITUTO PARAÍB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23950" cy="4974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1066800</xdr:colOff>
      <xdr:row>2</xdr:row>
      <xdr:rowOff>116493</xdr:rowOff>
    </xdr:to>
    <xdr:pic>
      <xdr:nvPicPr>
        <xdr:cNvPr id="3" name="Imagem 0" descr="INSTITUTO PARAÍB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23950" cy="4974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1066800</xdr:colOff>
      <xdr:row>2</xdr:row>
      <xdr:rowOff>116493</xdr:rowOff>
    </xdr:to>
    <xdr:pic>
      <xdr:nvPicPr>
        <xdr:cNvPr id="4" name="Imagem 0" descr="INSTITUTO PARAÍB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23950" cy="4974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1066800</xdr:colOff>
      <xdr:row>2</xdr:row>
      <xdr:rowOff>116493</xdr:rowOff>
    </xdr:to>
    <xdr:pic>
      <xdr:nvPicPr>
        <xdr:cNvPr id="5" name="Imagem 0" descr="INSTITUTO PARAÍB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23950" cy="4974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1066800</xdr:colOff>
      <xdr:row>2</xdr:row>
      <xdr:rowOff>116493</xdr:rowOff>
    </xdr:to>
    <xdr:pic>
      <xdr:nvPicPr>
        <xdr:cNvPr id="2" name="Imagem 0" descr="INSTITUTO PARAÍB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23950" cy="4974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1066800</xdr:colOff>
      <xdr:row>2</xdr:row>
      <xdr:rowOff>116493</xdr:rowOff>
    </xdr:to>
    <xdr:pic>
      <xdr:nvPicPr>
        <xdr:cNvPr id="3" name="Imagem 0" descr="INSTITUTO PARAÍB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23950" cy="4974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1066800</xdr:colOff>
      <xdr:row>2</xdr:row>
      <xdr:rowOff>116493</xdr:rowOff>
    </xdr:to>
    <xdr:pic>
      <xdr:nvPicPr>
        <xdr:cNvPr id="4" name="Imagem 0" descr="INSTITUTO PARAÍB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23950" cy="4974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1066800</xdr:colOff>
      <xdr:row>2</xdr:row>
      <xdr:rowOff>116493</xdr:rowOff>
    </xdr:to>
    <xdr:pic>
      <xdr:nvPicPr>
        <xdr:cNvPr id="5" name="Imagem 0" descr="INSTITUTO PARAÍB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23950" cy="4974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1066800</xdr:colOff>
      <xdr:row>2</xdr:row>
      <xdr:rowOff>116493</xdr:rowOff>
    </xdr:to>
    <xdr:pic>
      <xdr:nvPicPr>
        <xdr:cNvPr id="2" name="Imagem 0" descr="INSTITUTO PARAÍB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23950" cy="4974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1066800</xdr:colOff>
      <xdr:row>2</xdr:row>
      <xdr:rowOff>116493</xdr:rowOff>
    </xdr:to>
    <xdr:pic>
      <xdr:nvPicPr>
        <xdr:cNvPr id="3" name="Imagem 0" descr="INSTITUTO PARAÍB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23950" cy="4974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1066800</xdr:colOff>
      <xdr:row>2</xdr:row>
      <xdr:rowOff>116493</xdr:rowOff>
    </xdr:to>
    <xdr:pic>
      <xdr:nvPicPr>
        <xdr:cNvPr id="4" name="Imagem 0" descr="INSTITUTO PARAÍB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23950" cy="4974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1066800</xdr:colOff>
      <xdr:row>2</xdr:row>
      <xdr:rowOff>116493</xdr:rowOff>
    </xdr:to>
    <xdr:pic>
      <xdr:nvPicPr>
        <xdr:cNvPr id="5" name="Imagem 0" descr="INSTITUTO PARAÍB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23950" cy="4974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1066800</xdr:colOff>
      <xdr:row>2</xdr:row>
      <xdr:rowOff>116493</xdr:rowOff>
    </xdr:to>
    <xdr:pic>
      <xdr:nvPicPr>
        <xdr:cNvPr id="2" name="Imagem 0" descr="INSTITUTO PARAÍB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23950" cy="4974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1066800</xdr:colOff>
      <xdr:row>2</xdr:row>
      <xdr:rowOff>116493</xdr:rowOff>
    </xdr:to>
    <xdr:pic>
      <xdr:nvPicPr>
        <xdr:cNvPr id="3" name="Imagem 0" descr="INSTITUTO PARAÍB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23950" cy="4974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1066800</xdr:colOff>
      <xdr:row>2</xdr:row>
      <xdr:rowOff>116493</xdr:rowOff>
    </xdr:to>
    <xdr:pic>
      <xdr:nvPicPr>
        <xdr:cNvPr id="4" name="Imagem 0" descr="INSTITUTO PARAÍB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23950" cy="4974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1066800</xdr:colOff>
      <xdr:row>2</xdr:row>
      <xdr:rowOff>116493</xdr:rowOff>
    </xdr:to>
    <xdr:pic>
      <xdr:nvPicPr>
        <xdr:cNvPr id="5" name="Imagem 0" descr="INSTITUTO PARAÍB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23950" cy="4974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1066800</xdr:colOff>
      <xdr:row>2</xdr:row>
      <xdr:rowOff>116493</xdr:rowOff>
    </xdr:to>
    <xdr:pic>
      <xdr:nvPicPr>
        <xdr:cNvPr id="6" name="Imagem 0" descr="INSTITUTO PARAÍB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23950" cy="4974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1066800</xdr:colOff>
      <xdr:row>2</xdr:row>
      <xdr:rowOff>116493</xdr:rowOff>
    </xdr:to>
    <xdr:pic>
      <xdr:nvPicPr>
        <xdr:cNvPr id="7" name="Imagem 0" descr="INSTITUTO PARAÍB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23950" cy="4974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1066800</xdr:colOff>
      <xdr:row>2</xdr:row>
      <xdr:rowOff>116493</xdr:rowOff>
    </xdr:to>
    <xdr:pic>
      <xdr:nvPicPr>
        <xdr:cNvPr id="8" name="Imagem 0" descr="INSTITUTO PARAÍB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23950" cy="4974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1066800</xdr:colOff>
      <xdr:row>2</xdr:row>
      <xdr:rowOff>116493</xdr:rowOff>
    </xdr:to>
    <xdr:pic>
      <xdr:nvPicPr>
        <xdr:cNvPr id="9" name="Imagem 0" descr="INSTITUTO PARAÍB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23950" cy="4974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1066800</xdr:colOff>
      <xdr:row>2</xdr:row>
      <xdr:rowOff>116493</xdr:rowOff>
    </xdr:to>
    <xdr:pic>
      <xdr:nvPicPr>
        <xdr:cNvPr id="2" name="Imagem 0" descr="INSTITUTO PARAÍB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23950" cy="4974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1066800</xdr:colOff>
      <xdr:row>2</xdr:row>
      <xdr:rowOff>116493</xdr:rowOff>
    </xdr:to>
    <xdr:pic>
      <xdr:nvPicPr>
        <xdr:cNvPr id="3" name="Imagem 0" descr="INSTITUTO PARAÍB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23950" cy="4974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1066800</xdr:colOff>
      <xdr:row>2</xdr:row>
      <xdr:rowOff>116493</xdr:rowOff>
    </xdr:to>
    <xdr:pic>
      <xdr:nvPicPr>
        <xdr:cNvPr id="4" name="Imagem 0" descr="INSTITUTO PARAÍB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23950" cy="4974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1066800</xdr:colOff>
      <xdr:row>2</xdr:row>
      <xdr:rowOff>116493</xdr:rowOff>
    </xdr:to>
    <xdr:pic>
      <xdr:nvPicPr>
        <xdr:cNvPr id="5" name="Imagem 0" descr="INSTITUTO PARAÍB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23950" cy="4974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1066800</xdr:colOff>
      <xdr:row>2</xdr:row>
      <xdr:rowOff>116493</xdr:rowOff>
    </xdr:to>
    <xdr:pic>
      <xdr:nvPicPr>
        <xdr:cNvPr id="2" name="Imagem 0" descr="INSTITUTO PARAÍB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23950" cy="4974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1066800</xdr:colOff>
      <xdr:row>2</xdr:row>
      <xdr:rowOff>116493</xdr:rowOff>
    </xdr:to>
    <xdr:pic>
      <xdr:nvPicPr>
        <xdr:cNvPr id="3" name="Imagem 0" descr="INSTITUTO PARAÍB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23950" cy="4974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1066800</xdr:colOff>
      <xdr:row>2</xdr:row>
      <xdr:rowOff>116493</xdr:rowOff>
    </xdr:to>
    <xdr:pic>
      <xdr:nvPicPr>
        <xdr:cNvPr id="4" name="Imagem 0" descr="INSTITUTO PARAÍB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23950" cy="4974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1066800</xdr:colOff>
      <xdr:row>2</xdr:row>
      <xdr:rowOff>116493</xdr:rowOff>
    </xdr:to>
    <xdr:pic>
      <xdr:nvPicPr>
        <xdr:cNvPr id="5" name="Imagem 0" descr="INSTITUTO PARAÍB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23950" cy="4974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1066800</xdr:colOff>
      <xdr:row>2</xdr:row>
      <xdr:rowOff>116493</xdr:rowOff>
    </xdr:to>
    <xdr:pic>
      <xdr:nvPicPr>
        <xdr:cNvPr id="2" name="Imagem 0" descr="INSTITUTO PARAÍB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23950" cy="4974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</xdr:col>
      <xdr:colOff>1066800</xdr:colOff>
      <xdr:row>2</xdr:row>
      <xdr:rowOff>116493</xdr:rowOff>
    </xdr:to>
    <xdr:pic>
      <xdr:nvPicPr>
        <xdr:cNvPr id="3" name="Imagem 0" descr="INSTITUTO PARAÍB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23950" cy="4974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</xdr:col>
      <xdr:colOff>1066800</xdr:colOff>
      <xdr:row>2</xdr:row>
      <xdr:rowOff>116493</xdr:rowOff>
    </xdr:to>
    <xdr:pic>
      <xdr:nvPicPr>
        <xdr:cNvPr id="4" name="Imagem 0" descr="INSTITUTO PARAÍB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23950" cy="4974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1066800</xdr:colOff>
      <xdr:row>2</xdr:row>
      <xdr:rowOff>116493</xdr:rowOff>
    </xdr:to>
    <xdr:pic>
      <xdr:nvPicPr>
        <xdr:cNvPr id="2" name="Imagem 0" descr="INSTITUTO PARAÍB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23950" cy="4974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1066800</xdr:colOff>
      <xdr:row>2</xdr:row>
      <xdr:rowOff>116493</xdr:rowOff>
    </xdr:to>
    <xdr:pic>
      <xdr:nvPicPr>
        <xdr:cNvPr id="3" name="Imagem 0" descr="INSTITUTO PARAÍB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23950" cy="4974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1066800</xdr:colOff>
      <xdr:row>2</xdr:row>
      <xdr:rowOff>116493</xdr:rowOff>
    </xdr:to>
    <xdr:pic>
      <xdr:nvPicPr>
        <xdr:cNvPr id="4" name="Imagem 0" descr="INSTITUTO PARAÍB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23950" cy="4974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1066800</xdr:colOff>
      <xdr:row>2</xdr:row>
      <xdr:rowOff>116493</xdr:rowOff>
    </xdr:to>
    <xdr:pic>
      <xdr:nvPicPr>
        <xdr:cNvPr id="5" name="Imagem 0" descr="INSTITUTO PARAÍB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23950" cy="4974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1066800</xdr:colOff>
      <xdr:row>2</xdr:row>
      <xdr:rowOff>116493</xdr:rowOff>
    </xdr:to>
    <xdr:pic>
      <xdr:nvPicPr>
        <xdr:cNvPr id="2" name="Imagem 0" descr="INSTITUTO PARAÍB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23950" cy="4974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1066800</xdr:colOff>
      <xdr:row>2</xdr:row>
      <xdr:rowOff>116493</xdr:rowOff>
    </xdr:to>
    <xdr:pic>
      <xdr:nvPicPr>
        <xdr:cNvPr id="3" name="Imagem 0" descr="INSTITUTO PARAÍB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23950" cy="4974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1066800</xdr:colOff>
      <xdr:row>2</xdr:row>
      <xdr:rowOff>116493</xdr:rowOff>
    </xdr:to>
    <xdr:pic>
      <xdr:nvPicPr>
        <xdr:cNvPr id="4" name="Imagem 0" descr="INSTITUTO PARAÍB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23950" cy="4974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1066800</xdr:colOff>
      <xdr:row>2</xdr:row>
      <xdr:rowOff>116493</xdr:rowOff>
    </xdr:to>
    <xdr:pic>
      <xdr:nvPicPr>
        <xdr:cNvPr id="5" name="Imagem 0" descr="INSTITUTO PARAÍB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23950" cy="4974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1066800</xdr:colOff>
      <xdr:row>2</xdr:row>
      <xdr:rowOff>116493</xdr:rowOff>
    </xdr:to>
    <xdr:pic>
      <xdr:nvPicPr>
        <xdr:cNvPr id="2" name="Imagem 0" descr="INSTITUTO PARAÍB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23950" cy="4974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</xdr:col>
      <xdr:colOff>1066800</xdr:colOff>
      <xdr:row>2</xdr:row>
      <xdr:rowOff>116493</xdr:rowOff>
    </xdr:to>
    <xdr:pic>
      <xdr:nvPicPr>
        <xdr:cNvPr id="3" name="Imagem 0" descr="INSTITUTO PARAÍB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23950" cy="4974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</xdr:col>
      <xdr:colOff>1066800</xdr:colOff>
      <xdr:row>2</xdr:row>
      <xdr:rowOff>116493</xdr:rowOff>
    </xdr:to>
    <xdr:pic>
      <xdr:nvPicPr>
        <xdr:cNvPr id="4" name="Imagem 0" descr="INSTITUTO PARAÍB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23950" cy="4974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</xdr:col>
      <xdr:colOff>1066800</xdr:colOff>
      <xdr:row>2</xdr:row>
      <xdr:rowOff>116493</xdr:rowOff>
    </xdr:to>
    <xdr:pic>
      <xdr:nvPicPr>
        <xdr:cNvPr id="5" name="Imagem 0" descr="INSTITUTO PARAÍB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23950" cy="4974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1066800</xdr:colOff>
      <xdr:row>2</xdr:row>
      <xdr:rowOff>116493</xdr:rowOff>
    </xdr:to>
    <xdr:pic>
      <xdr:nvPicPr>
        <xdr:cNvPr id="2" name="Imagem 0" descr="INSTITUTO PARAÍB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23950" cy="4974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</xdr:col>
      <xdr:colOff>1066800</xdr:colOff>
      <xdr:row>2</xdr:row>
      <xdr:rowOff>116493</xdr:rowOff>
    </xdr:to>
    <xdr:pic>
      <xdr:nvPicPr>
        <xdr:cNvPr id="3" name="Imagem 0" descr="INSTITUTO PARAÍB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23950" cy="4974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</xdr:col>
      <xdr:colOff>1066800</xdr:colOff>
      <xdr:row>2</xdr:row>
      <xdr:rowOff>116493</xdr:rowOff>
    </xdr:to>
    <xdr:pic>
      <xdr:nvPicPr>
        <xdr:cNvPr id="4" name="Imagem 0" descr="INSTITUTO PARAÍB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23950" cy="4974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</xdr:col>
      <xdr:colOff>1066800</xdr:colOff>
      <xdr:row>2</xdr:row>
      <xdr:rowOff>116493</xdr:rowOff>
    </xdr:to>
    <xdr:pic>
      <xdr:nvPicPr>
        <xdr:cNvPr id="5" name="Imagem 0" descr="INSTITUTO PARAÍB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23950" cy="4974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1066800</xdr:colOff>
      <xdr:row>2</xdr:row>
      <xdr:rowOff>116493</xdr:rowOff>
    </xdr:to>
    <xdr:pic>
      <xdr:nvPicPr>
        <xdr:cNvPr id="2" name="Imagem 0" descr="INSTITUTO PARAÍB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23950" cy="4974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1066800</xdr:colOff>
      <xdr:row>2</xdr:row>
      <xdr:rowOff>116493</xdr:rowOff>
    </xdr:to>
    <xdr:pic>
      <xdr:nvPicPr>
        <xdr:cNvPr id="3" name="Imagem 0" descr="INSTITUTO PARAÍB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23950" cy="4974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1066800</xdr:colOff>
      <xdr:row>2</xdr:row>
      <xdr:rowOff>116493</xdr:rowOff>
    </xdr:to>
    <xdr:pic>
      <xdr:nvPicPr>
        <xdr:cNvPr id="4" name="Imagem 0" descr="INSTITUTO PARAÍB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23950" cy="4974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1066800</xdr:colOff>
      <xdr:row>2</xdr:row>
      <xdr:rowOff>116493</xdr:rowOff>
    </xdr:to>
    <xdr:pic>
      <xdr:nvPicPr>
        <xdr:cNvPr id="5" name="Imagem 0" descr="INSTITUTO PARAÍB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23950" cy="4974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1066800</xdr:colOff>
      <xdr:row>2</xdr:row>
      <xdr:rowOff>116493</xdr:rowOff>
    </xdr:to>
    <xdr:pic>
      <xdr:nvPicPr>
        <xdr:cNvPr id="2" name="Imagem 0" descr="INSTITUTO PARAÍB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23950" cy="4974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1066800</xdr:colOff>
      <xdr:row>2</xdr:row>
      <xdr:rowOff>116493</xdr:rowOff>
    </xdr:to>
    <xdr:pic>
      <xdr:nvPicPr>
        <xdr:cNvPr id="3" name="Imagem 0" descr="INSTITUTO PARAÍB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23950" cy="4974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1066800</xdr:colOff>
      <xdr:row>2</xdr:row>
      <xdr:rowOff>116493</xdr:rowOff>
    </xdr:to>
    <xdr:pic>
      <xdr:nvPicPr>
        <xdr:cNvPr id="4" name="Imagem 0" descr="INSTITUTO PARAÍB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23950" cy="4974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0</xdr:row>
      <xdr:rowOff>0</xdr:rowOff>
    </xdr:from>
    <xdr:to>
      <xdr:col>1</xdr:col>
      <xdr:colOff>9525</xdr:colOff>
      <xdr:row>2</xdr:row>
      <xdr:rowOff>116493</xdr:rowOff>
    </xdr:to>
    <xdr:pic>
      <xdr:nvPicPr>
        <xdr:cNvPr id="5" name="Imagem 0" descr="INSTITUTO PARAÍB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0"/>
          <a:ext cx="933450" cy="4974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1066800</xdr:colOff>
      <xdr:row>2</xdr:row>
      <xdr:rowOff>116493</xdr:rowOff>
    </xdr:to>
    <xdr:pic>
      <xdr:nvPicPr>
        <xdr:cNvPr id="2" name="Imagem 0" descr="INSTITUTO PARAÍB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23950" cy="4974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1066800</xdr:colOff>
      <xdr:row>2</xdr:row>
      <xdr:rowOff>116493</xdr:rowOff>
    </xdr:to>
    <xdr:pic>
      <xdr:nvPicPr>
        <xdr:cNvPr id="3" name="Imagem 0" descr="INSTITUTO PARAÍB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23950" cy="4974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1066800</xdr:colOff>
      <xdr:row>2</xdr:row>
      <xdr:rowOff>116493</xdr:rowOff>
    </xdr:to>
    <xdr:pic>
      <xdr:nvPicPr>
        <xdr:cNvPr id="4" name="Imagem 0" descr="INSTITUTO PARAÍB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23950" cy="4974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1066800</xdr:colOff>
      <xdr:row>2</xdr:row>
      <xdr:rowOff>116493</xdr:rowOff>
    </xdr:to>
    <xdr:pic>
      <xdr:nvPicPr>
        <xdr:cNvPr id="5" name="Imagem 0" descr="INSTITUTO PARAÍB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23950" cy="4974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1066800</xdr:colOff>
      <xdr:row>2</xdr:row>
      <xdr:rowOff>116493</xdr:rowOff>
    </xdr:to>
    <xdr:pic>
      <xdr:nvPicPr>
        <xdr:cNvPr id="2" name="Imagem 0" descr="INSTITUTO PARAÍB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23950" cy="4974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1066800</xdr:colOff>
      <xdr:row>2</xdr:row>
      <xdr:rowOff>116493</xdr:rowOff>
    </xdr:to>
    <xdr:pic>
      <xdr:nvPicPr>
        <xdr:cNvPr id="3" name="Imagem 0" descr="INSTITUTO PARAÍB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23950" cy="4974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1066800</xdr:colOff>
      <xdr:row>2</xdr:row>
      <xdr:rowOff>116493</xdr:rowOff>
    </xdr:to>
    <xdr:pic>
      <xdr:nvPicPr>
        <xdr:cNvPr id="4" name="Imagem 0" descr="INSTITUTO PARAÍB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23950" cy="4974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1066800</xdr:colOff>
      <xdr:row>2</xdr:row>
      <xdr:rowOff>116493</xdr:rowOff>
    </xdr:to>
    <xdr:pic>
      <xdr:nvPicPr>
        <xdr:cNvPr id="5" name="Imagem 0" descr="INSTITUTO PARAÍB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23950" cy="4974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1066800</xdr:colOff>
      <xdr:row>2</xdr:row>
      <xdr:rowOff>116493</xdr:rowOff>
    </xdr:to>
    <xdr:pic>
      <xdr:nvPicPr>
        <xdr:cNvPr id="2" name="Imagem 0" descr="INSTITUTO PARAÍB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23950" cy="4974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1066800</xdr:colOff>
      <xdr:row>2</xdr:row>
      <xdr:rowOff>116493</xdr:rowOff>
    </xdr:to>
    <xdr:pic>
      <xdr:nvPicPr>
        <xdr:cNvPr id="3" name="Imagem 0" descr="INSTITUTO PARAÍB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23950" cy="4974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1066800</xdr:colOff>
      <xdr:row>2</xdr:row>
      <xdr:rowOff>116493</xdr:rowOff>
    </xdr:to>
    <xdr:pic>
      <xdr:nvPicPr>
        <xdr:cNvPr id="4" name="Imagem 0" descr="INSTITUTO PARAÍB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23950" cy="4974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1066800</xdr:colOff>
      <xdr:row>2</xdr:row>
      <xdr:rowOff>116493</xdr:rowOff>
    </xdr:to>
    <xdr:pic>
      <xdr:nvPicPr>
        <xdr:cNvPr id="5" name="Imagem 0" descr="INSTITUTO PARAÍB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23950" cy="4974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7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8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4"/>
  <sheetViews>
    <sheetView topLeftCell="B126" workbookViewId="0">
      <selection activeCell="F140" sqref="F140"/>
    </sheetView>
  </sheetViews>
  <sheetFormatPr defaultRowHeight="15" x14ac:dyDescent="0.25"/>
  <cols>
    <col min="1" max="1" width="0.85546875" style="25" customWidth="1"/>
    <col min="2" max="2" width="43.85546875" style="25" bestFit="1" customWidth="1"/>
    <col min="3" max="3" width="10.42578125" style="25" customWidth="1"/>
    <col min="4" max="4" width="9.140625" style="65"/>
    <col min="5" max="5" width="9.140625" style="27"/>
    <col min="6" max="6" width="16.85546875" style="25" customWidth="1"/>
    <col min="7" max="8" width="9.140625" style="25"/>
    <col min="9" max="9" width="10.140625" style="25" bestFit="1" customWidth="1"/>
    <col min="10" max="10" width="9.140625" style="25"/>
    <col min="11" max="11" width="10.140625" style="25" bestFit="1" customWidth="1"/>
    <col min="12" max="16384" width="9.140625" style="25"/>
  </cols>
  <sheetData>
    <row r="1" spans="1:6" x14ac:dyDescent="0.25">
      <c r="D1" s="26" t="s">
        <v>124</v>
      </c>
    </row>
    <row r="2" spans="1:6" x14ac:dyDescent="0.25">
      <c r="D2" s="26" t="s">
        <v>123</v>
      </c>
    </row>
    <row r="4" spans="1:6" ht="15.75" x14ac:dyDescent="0.25">
      <c r="D4" s="28" t="s">
        <v>122</v>
      </c>
    </row>
    <row r="5" spans="1:6" ht="15.75" thickBot="1" x14ac:dyDescent="0.3">
      <c r="A5" s="29"/>
      <c r="B5" s="29"/>
      <c r="C5" s="29"/>
      <c r="D5" s="30"/>
      <c r="E5" s="31"/>
      <c r="F5" s="32"/>
    </row>
    <row r="6" spans="1:6" ht="15" customHeight="1" x14ac:dyDescent="0.25">
      <c r="A6" s="29"/>
      <c r="B6" s="305" t="s">
        <v>127</v>
      </c>
      <c r="C6" s="306"/>
      <c r="D6" s="306"/>
      <c r="E6" s="306"/>
      <c r="F6" s="307"/>
    </row>
    <row r="7" spans="1:6" ht="15" customHeight="1" x14ac:dyDescent="0.25">
      <c r="A7" s="29"/>
      <c r="B7" s="308" t="s">
        <v>0</v>
      </c>
      <c r="C7" s="309"/>
      <c r="D7" s="309"/>
      <c r="E7" s="309"/>
      <c r="F7" s="310"/>
    </row>
    <row r="8" spans="1:6" ht="15.75" thickBot="1" x14ac:dyDescent="0.3">
      <c r="A8" s="29"/>
      <c r="B8" s="325"/>
      <c r="C8" s="326"/>
      <c r="D8" s="171"/>
      <c r="E8" s="171"/>
      <c r="F8" s="172"/>
    </row>
    <row r="9" spans="1:6" ht="25.5" thickBot="1" x14ac:dyDescent="0.3">
      <c r="B9" s="327" t="s">
        <v>1</v>
      </c>
      <c r="C9" s="328"/>
      <c r="D9" s="173" t="s">
        <v>2</v>
      </c>
      <c r="E9" s="174" t="s">
        <v>3</v>
      </c>
      <c r="F9" s="160" t="s">
        <v>122</v>
      </c>
    </row>
    <row r="10" spans="1:6" ht="15.75" thickBot="1" x14ac:dyDescent="0.3">
      <c r="B10" s="311" t="s">
        <v>95</v>
      </c>
      <c r="C10" s="312"/>
      <c r="D10" s="312"/>
      <c r="E10" s="312"/>
      <c r="F10" s="313"/>
    </row>
    <row r="11" spans="1:6" x14ac:dyDescent="0.25">
      <c r="A11" s="40"/>
      <c r="B11" s="303" t="s">
        <v>4</v>
      </c>
      <c r="C11" s="304"/>
      <c r="D11" s="175" t="s">
        <v>5</v>
      </c>
      <c r="E11" s="176">
        <v>112</v>
      </c>
      <c r="F11" s="177">
        <f>Reitoria!K11+'C.Av. Cabedelo Centro'!F11+'C.Av. Mangabeira'!E11+'C.Av. Soledade'!E11+Cabedelo!E11+Cajazeiras!E11+'Campina Grande'!E11+'Catolé do Rocha'!E11+Esperança!E11+Guarabira!E11+Itabaiana!E11+Itaporanga!E11+' João Pessoa'!E11+Monteiro!E11+Patos!E11+Picuí!E11+P.Isabel!E11+'Santa Rita'!E11+Sousa!E11</f>
        <v>1046500</v>
      </c>
    </row>
    <row r="12" spans="1:6" x14ac:dyDescent="0.25">
      <c r="A12" s="40"/>
      <c r="B12" s="303" t="s">
        <v>6</v>
      </c>
      <c r="C12" s="304"/>
      <c r="D12" s="117" t="s">
        <v>7</v>
      </c>
      <c r="E12" s="118">
        <v>112</v>
      </c>
      <c r="F12" s="177">
        <f>Reitoria!K12+'C.Av. Cabedelo Centro'!F12+'C.Av. Mangabeira'!E12+'C.Av. Soledade'!E12+Cabedelo!E12+Cajazeiras!E12+'Campina Grande'!E12+'Catolé do Rocha'!E12+Esperança!E12+Guarabira!E12+Itabaiana!E12+Itaporanga!E12+' João Pessoa'!E12+Monteiro!E12+Patos!E12+Picuí!E12+P.Isabel!E12+'Santa Rita'!E12+Sousa!E12</f>
        <v>13949.54</v>
      </c>
    </row>
    <row r="13" spans="1:6" x14ac:dyDescent="0.25">
      <c r="A13" s="47"/>
      <c r="B13" s="321" t="s">
        <v>85</v>
      </c>
      <c r="C13" s="322"/>
      <c r="D13" s="119">
        <v>339014</v>
      </c>
      <c r="E13" s="120">
        <v>112</v>
      </c>
      <c r="F13" s="16">
        <f>SUM(F11:F12)</f>
        <v>1060449.54</v>
      </c>
    </row>
    <row r="14" spans="1:6" x14ac:dyDescent="0.25">
      <c r="A14" s="40"/>
      <c r="B14" s="303" t="s">
        <v>8</v>
      </c>
      <c r="C14" s="304"/>
      <c r="D14" s="117" t="s">
        <v>9</v>
      </c>
      <c r="E14" s="117">
        <v>112</v>
      </c>
      <c r="F14" s="177">
        <f>Reitoria!K14+'C.Av. Cabedelo Centro'!F14+'C.Av. Mangabeira'!E14+'C.Av. Soledade'!E14+Cabedelo!E14+Cajazeiras!E14+'Campina Grande'!E14+'Catolé do Rocha'!E14+Esperança!E14+Guarabira!E14+Itabaiana!E14+Itaporanga!E14+' João Pessoa'!E14+Monteiro!E14+Patos!E14+Picuí!E14+P.Isabel!E14+'Santa Rita'!E14+Sousa!E14</f>
        <v>2079497</v>
      </c>
    </row>
    <row r="15" spans="1:6" x14ac:dyDescent="0.25">
      <c r="A15" s="40"/>
      <c r="B15" s="321" t="s">
        <v>85</v>
      </c>
      <c r="C15" s="322"/>
      <c r="D15" s="119">
        <v>339018</v>
      </c>
      <c r="E15" s="119">
        <v>112</v>
      </c>
      <c r="F15" s="16">
        <f>SUM(F14)</f>
        <v>2079497</v>
      </c>
    </row>
    <row r="16" spans="1:6" x14ac:dyDescent="0.25">
      <c r="A16" s="40"/>
      <c r="B16" s="303" t="s">
        <v>10</v>
      </c>
      <c r="C16" s="304"/>
      <c r="D16" s="115" t="s">
        <v>11</v>
      </c>
      <c r="E16" s="116">
        <v>112</v>
      </c>
      <c r="F16" s="177">
        <f>Reitoria!K16+'C.Av. Cabedelo Centro'!F16+'C.Av. Mangabeira'!E16+'C.Av. Soledade'!E16+Cabedelo!E16+Cajazeiras!E16+'Campina Grande'!E16+'Catolé do Rocha'!E16+Esperança!E16+Guarabira!E16+Itabaiana!E16+Itaporanga!E16+' João Pessoa'!E16+Monteiro!E16+Patos!E16+Picuí!E16+P.Isabel!E16+'Santa Rita'!E16+Sousa!E16</f>
        <v>1135652</v>
      </c>
    </row>
    <row r="17" spans="1:6" x14ac:dyDescent="0.25">
      <c r="A17" s="40"/>
      <c r="B17" s="321" t="s">
        <v>85</v>
      </c>
      <c r="C17" s="322"/>
      <c r="D17" s="119">
        <v>339020</v>
      </c>
      <c r="E17" s="120">
        <v>112</v>
      </c>
      <c r="F17" s="16">
        <f>SUM(F16)</f>
        <v>1135652</v>
      </c>
    </row>
    <row r="18" spans="1:6" x14ac:dyDescent="0.25">
      <c r="A18" s="40"/>
      <c r="B18" s="303" t="s">
        <v>12</v>
      </c>
      <c r="C18" s="304"/>
      <c r="D18" s="117" t="s">
        <v>13</v>
      </c>
      <c r="E18" s="118">
        <v>112</v>
      </c>
      <c r="F18" s="177">
        <f>Reitoria!K18+'C.Av. Cabedelo Centro'!F18+'C.Av. Mangabeira'!E18+'C.Av. Soledade'!E18+Cabedelo!E18+Cajazeiras!E18+'Campina Grande'!E18+'Catolé do Rocha'!E18+Esperança!E18+Guarabira!E18+Itabaiana!E18+Itaporanga!E18+' João Pessoa'!E18+Monteiro!E18+Patos!E18+Picuí!E18+P.Isabel!E18+'Santa Rita'!E18+Sousa!E18</f>
        <v>2539167.31</v>
      </c>
    </row>
    <row r="19" spans="1:6" x14ac:dyDescent="0.25">
      <c r="A19" s="40"/>
      <c r="B19" s="303" t="s">
        <v>14</v>
      </c>
      <c r="C19" s="304"/>
      <c r="D19" s="117" t="s">
        <v>15</v>
      </c>
      <c r="E19" s="118">
        <v>112</v>
      </c>
      <c r="F19" s="177">
        <f>Reitoria!K19+'C.Av. Cabedelo Centro'!F19+'C.Av. Mangabeira'!E19+'C.Av. Soledade'!E19+Cabedelo!E19+Cajazeiras!E19+'Campina Grande'!E19+'Catolé do Rocha'!E19+Esperança!E19+Guarabira!E19+Itabaiana!E19+Itaporanga!E19+' João Pessoa'!E19+Monteiro!E19+Patos!E19+Picuí!E19+P.Isabel!E19+'Santa Rita'!E19+Sousa!E19</f>
        <v>165937</v>
      </c>
    </row>
    <row r="20" spans="1:6" x14ac:dyDescent="0.25">
      <c r="A20" s="40"/>
      <c r="B20" s="321" t="s">
        <v>85</v>
      </c>
      <c r="C20" s="322"/>
      <c r="D20" s="119">
        <v>339030</v>
      </c>
      <c r="E20" s="120">
        <v>112</v>
      </c>
      <c r="F20" s="16">
        <f>SUM(F18:F19)</f>
        <v>2705104.31</v>
      </c>
    </row>
    <row r="21" spans="1:6" x14ac:dyDescent="0.25">
      <c r="A21" s="40"/>
      <c r="B21" s="329" t="s">
        <v>103</v>
      </c>
      <c r="C21" s="330"/>
      <c r="D21" s="117" t="s">
        <v>16</v>
      </c>
      <c r="E21" s="118">
        <v>112</v>
      </c>
      <c r="F21" s="177">
        <f>Reitoria!K21+'C.Av. Cabedelo Centro'!F21+'C.Av. Mangabeira'!E21+'C.Av. Soledade'!E21+Cabedelo!E21+Cajazeiras!E21+'Campina Grande'!E21+'Catolé do Rocha'!E21+Esperança!E21+Guarabira!E21+Itabaiana!E21+Itaporanga!E21+' João Pessoa'!E21+Monteiro!E21+Patos!E21+Picuí!E21+P.Isabel!E21+'Santa Rita'!E21+Sousa!E21</f>
        <v>24000</v>
      </c>
    </row>
    <row r="22" spans="1:6" x14ac:dyDescent="0.25">
      <c r="A22" s="40"/>
      <c r="B22" s="321" t="s">
        <v>85</v>
      </c>
      <c r="C22" s="322"/>
      <c r="D22" s="119">
        <v>339031</v>
      </c>
      <c r="E22" s="120">
        <v>112</v>
      </c>
      <c r="F22" s="16">
        <f>SUM(F21)</f>
        <v>24000</v>
      </c>
    </row>
    <row r="23" spans="1:6" x14ac:dyDescent="0.25">
      <c r="A23" s="40"/>
      <c r="B23" s="303" t="s">
        <v>17</v>
      </c>
      <c r="C23" s="304"/>
      <c r="D23" s="115" t="s">
        <v>18</v>
      </c>
      <c r="E23" s="116">
        <v>112</v>
      </c>
      <c r="F23" s="177">
        <f>Reitoria!K23+'C.Av. Cabedelo Centro'!F23+'C.Av. Mangabeira'!E23+'C.Av. Soledade'!E23+Cabedelo!E23+Cajazeiras!E23+'Campina Grande'!E23+'Catolé do Rocha'!E23+Esperança!E23+Guarabira!E23+Itabaiana!E23+Itaporanga!E23+' João Pessoa'!E23+Monteiro!E23+Patos!E23+Picuí!E23+P.Isabel!E23+'Santa Rita'!E23+Sousa!E23</f>
        <v>14000</v>
      </c>
    </row>
    <row r="24" spans="1:6" x14ac:dyDescent="0.25">
      <c r="A24" s="40"/>
      <c r="B24" s="321" t="s">
        <v>85</v>
      </c>
      <c r="C24" s="322"/>
      <c r="D24" s="119">
        <v>339032</v>
      </c>
      <c r="E24" s="120">
        <v>112</v>
      </c>
      <c r="F24" s="16">
        <f>SUM(F23)</f>
        <v>14000</v>
      </c>
    </row>
    <row r="25" spans="1:6" x14ac:dyDescent="0.25">
      <c r="A25" s="40"/>
      <c r="B25" s="303" t="s">
        <v>19</v>
      </c>
      <c r="C25" s="304"/>
      <c r="D25" s="117" t="s">
        <v>20</v>
      </c>
      <c r="E25" s="118">
        <v>112</v>
      </c>
      <c r="F25" s="177">
        <f>Reitoria!K25+'C.Av. Cabedelo Centro'!F25+'C.Av. Mangabeira'!E25+'C.Av. Soledade'!E25+Cabedelo!E25+Cajazeiras!E25+'Campina Grande'!E25+'Catolé do Rocha'!E25+Esperança!E25+Guarabira!E25+Itabaiana!E25+Itaporanga!E25+' João Pessoa'!E25+Monteiro!E25+Patos!E25+Picuí!E25+P.Isabel!E25+'Santa Rita'!E25+Sousa!E25</f>
        <v>396762.53</v>
      </c>
    </row>
    <row r="26" spans="1:6" x14ac:dyDescent="0.25">
      <c r="A26" s="40"/>
      <c r="B26" s="303" t="s">
        <v>21</v>
      </c>
      <c r="C26" s="304"/>
      <c r="D26" s="115" t="s">
        <v>22</v>
      </c>
      <c r="E26" s="116">
        <v>112</v>
      </c>
      <c r="F26" s="177">
        <f>Reitoria!K26+'C.Av. Cabedelo Centro'!F26+'C.Av. Mangabeira'!E26+'C.Av. Soledade'!E26+Cabedelo!E26+Cajazeiras!E26+'Campina Grande'!E26+'Catolé do Rocha'!E26+Esperança!E26+Guarabira!E26+Itabaiana!E26+Itaporanga!E26+' João Pessoa'!E26+Monteiro!E26+Patos!E26+Picuí!E26+P.Isabel!E26+'Santa Rita'!E26+Sousa!E26</f>
        <v>24000</v>
      </c>
    </row>
    <row r="27" spans="1:6" x14ac:dyDescent="0.25">
      <c r="A27" s="40"/>
      <c r="B27" s="303" t="s">
        <v>23</v>
      </c>
      <c r="C27" s="304"/>
      <c r="D27" s="117" t="s">
        <v>24</v>
      </c>
      <c r="E27" s="118">
        <v>112</v>
      </c>
      <c r="F27" s="177">
        <f>Reitoria!K27+'C.Av. Cabedelo Centro'!F27+'C.Av. Mangabeira'!E27+'C.Av. Soledade'!E27+Cabedelo!E27+Cajazeiras!E27+'Campina Grande'!E27+'Catolé do Rocha'!E27+Esperança!E27+Guarabira!E27+Itabaiana!E27+Itaporanga!E27+' João Pessoa'!E27+Monteiro!E27+Patos!E27+Picuí!E27+P.Isabel!E27+'Santa Rita'!E27+Sousa!E27</f>
        <v>155000</v>
      </c>
    </row>
    <row r="28" spans="1:6" x14ac:dyDescent="0.25">
      <c r="A28" s="40"/>
      <c r="B28" s="321" t="s">
        <v>85</v>
      </c>
      <c r="C28" s="322"/>
      <c r="D28" s="119">
        <v>339033</v>
      </c>
      <c r="E28" s="120">
        <v>112</v>
      </c>
      <c r="F28" s="16">
        <f>SUM(F25:F27)</f>
        <v>575762.53</v>
      </c>
    </row>
    <row r="29" spans="1:6" x14ac:dyDescent="0.25">
      <c r="A29" s="40"/>
      <c r="B29" s="303" t="s">
        <v>25</v>
      </c>
      <c r="C29" s="304"/>
      <c r="D29" s="115" t="s">
        <v>26</v>
      </c>
      <c r="E29" s="116">
        <v>112</v>
      </c>
      <c r="F29" s="177">
        <f>Reitoria!K29+'C.Av. Cabedelo Centro'!F29+'C.Av. Mangabeira'!E29+'C.Av. Soledade'!E29+Cabedelo!E29+Cajazeiras!E29+'Campina Grande'!E29+'Catolé do Rocha'!E29+Esperança!E29+Guarabira!E29+Itabaiana!E29+Itaporanga!E29+' João Pessoa'!E29+Monteiro!E29+Patos!E29+Picuí!E29+P.Isabel!E29+'Santa Rita'!E29+Sousa!E29</f>
        <v>1000</v>
      </c>
    </row>
    <row r="30" spans="1:6" x14ac:dyDescent="0.25">
      <c r="A30" s="40"/>
      <c r="B30" s="303" t="s">
        <v>27</v>
      </c>
      <c r="C30" s="304"/>
      <c r="D30" s="117" t="s">
        <v>28</v>
      </c>
      <c r="E30" s="118">
        <v>112</v>
      </c>
      <c r="F30" s="177">
        <f>Reitoria!K30+'C.Av. Cabedelo Centro'!F30+'C.Av. Mangabeira'!E30+'C.Av. Soledade'!E30+Cabedelo!E30+Cajazeiras!E30+'Campina Grande'!E30+'Catolé do Rocha'!E30+Esperança!E30+Guarabira!E30+Itabaiana!E30+Itaporanga!E30+' João Pessoa'!E30+Monteiro!E30+Patos!E30+Picuí!E30+P.Isabel!E30+'Santa Rita'!E30+Sousa!E30</f>
        <v>0</v>
      </c>
    </row>
    <row r="31" spans="1:6" x14ac:dyDescent="0.25">
      <c r="A31" s="40"/>
      <c r="B31" s="321" t="s">
        <v>85</v>
      </c>
      <c r="C31" s="322"/>
      <c r="D31" s="119">
        <v>339035</v>
      </c>
      <c r="E31" s="120">
        <v>112</v>
      </c>
      <c r="F31" s="16">
        <f>SUM(F29:F30)</f>
        <v>1000</v>
      </c>
    </row>
    <row r="32" spans="1:6" x14ac:dyDescent="0.25">
      <c r="A32" s="40"/>
      <c r="B32" s="303" t="s">
        <v>29</v>
      </c>
      <c r="C32" s="304"/>
      <c r="D32" s="115" t="s">
        <v>30</v>
      </c>
      <c r="E32" s="116">
        <v>112</v>
      </c>
      <c r="F32" s="177">
        <f>Reitoria!K32+'C.Av. Cabedelo Centro'!F32+'C.Av. Mangabeira'!E32+'C.Av. Soledade'!E32+Cabedelo!E32+Cajazeiras!E32+'Campina Grande'!E32+'Catolé do Rocha'!E32+Esperança!E32+Guarabira!E32+Itabaiana!E32+Itaporanga!E32+' João Pessoa'!E32+Monteiro!E32+Patos!E32+Picuí!E32+P.Isabel!E32+'Santa Rita'!E32+Sousa!E32</f>
        <v>813301</v>
      </c>
    </row>
    <row r="33" spans="1:6" x14ac:dyDescent="0.25">
      <c r="A33" s="40"/>
      <c r="B33" s="303" t="s">
        <v>31</v>
      </c>
      <c r="C33" s="304"/>
      <c r="D33" s="117" t="s">
        <v>32</v>
      </c>
      <c r="E33" s="118">
        <v>112</v>
      </c>
      <c r="F33" s="177">
        <f>Reitoria!K33+'C.Av. Cabedelo Centro'!F33+'C.Av. Mangabeira'!E33+'C.Av. Soledade'!E33+Cabedelo!E33+Cajazeiras!E33+'Campina Grande'!E33+'Catolé do Rocha'!E33+Esperança!E33+Guarabira!E33+Itabaiana!E33+Itaporanga!E33+' João Pessoa'!E33+Monteiro!E33+Patos!E33+Picuí!E33+P.Isabel!E33+'Santa Rita'!E33+Sousa!E33</f>
        <v>31500</v>
      </c>
    </row>
    <row r="34" spans="1:6" x14ac:dyDescent="0.25">
      <c r="A34" s="40"/>
      <c r="B34" s="303" t="s">
        <v>33</v>
      </c>
      <c r="C34" s="304"/>
      <c r="D34" s="115" t="s">
        <v>34</v>
      </c>
      <c r="E34" s="116">
        <v>112</v>
      </c>
      <c r="F34" s="177">
        <f>Reitoria!K34+'C.Av. Cabedelo Centro'!F34+'C.Av. Mangabeira'!E34+'C.Av. Soledade'!E34+Cabedelo!E34+Cajazeiras!E34+'Campina Grande'!E34+'Catolé do Rocha'!E34+Esperança!E34+Guarabira!E34+Itabaiana!E34+Itaporanga!E34+' João Pessoa'!E34+Monteiro!E34+Patos!E34+Picuí!E34+P.Isabel!E34+'Santa Rita'!E34+Sousa!E34</f>
        <v>6000</v>
      </c>
    </row>
    <row r="35" spans="1:6" x14ac:dyDescent="0.25">
      <c r="A35" s="40"/>
      <c r="B35" s="303" t="s">
        <v>35</v>
      </c>
      <c r="C35" s="304"/>
      <c r="D35" s="117" t="s">
        <v>36</v>
      </c>
      <c r="E35" s="116">
        <v>112</v>
      </c>
      <c r="F35" s="177">
        <f>Reitoria!K35+'C.Av. Cabedelo Centro'!F35+'C.Av. Mangabeira'!E35+'C.Av. Soledade'!E35+Cabedelo!E35+Cajazeiras!E35+'Campina Grande'!E35+'Catolé do Rocha'!E35+Esperança!E35+Guarabira!E35+Itabaiana!E35+Itaporanga!E35+' João Pessoa'!E35+Monteiro!E35+Patos!E35+Picuí!E35+P.Isabel!E35+'Santa Rita'!E35+Sousa!E35</f>
        <v>1000</v>
      </c>
    </row>
    <row r="36" spans="1:6" x14ac:dyDescent="0.25">
      <c r="A36" s="40"/>
      <c r="B36" s="321" t="s">
        <v>85</v>
      </c>
      <c r="C36" s="322"/>
      <c r="D36" s="119">
        <v>339036</v>
      </c>
      <c r="E36" s="120">
        <v>112</v>
      </c>
      <c r="F36" s="16">
        <f>SUM(F32:F35)</f>
        <v>851801</v>
      </c>
    </row>
    <row r="37" spans="1:6" x14ac:dyDescent="0.25">
      <c r="A37" s="40"/>
      <c r="B37" s="303" t="s">
        <v>38</v>
      </c>
      <c r="C37" s="304"/>
      <c r="D37" s="117" t="s">
        <v>37</v>
      </c>
      <c r="E37" s="118">
        <v>112</v>
      </c>
      <c r="F37" s="177">
        <f>Reitoria!K37+'C.Av. Cabedelo Centro'!F37+'C.Av. Mangabeira'!E37+'C.Av. Soledade'!E37+Cabedelo!E37+Cajazeiras!E37+'Campina Grande'!E37+'Catolé do Rocha'!E37+Esperança!E37+Guarabira!E37+Itabaiana!E37+Itaporanga!E37+' João Pessoa'!E37+Monteiro!E37+Patos!E37+Picuí!E37+P.Isabel!E37+'Santa Rita'!E37+Sousa!E37</f>
        <v>25296223.009999998</v>
      </c>
    </row>
    <row r="38" spans="1:6" x14ac:dyDescent="0.25">
      <c r="A38" s="40"/>
      <c r="B38" s="303" t="s">
        <v>39</v>
      </c>
      <c r="C38" s="304"/>
      <c r="D38" s="115" t="s">
        <v>40</v>
      </c>
      <c r="E38" s="116">
        <v>112</v>
      </c>
      <c r="F38" s="177">
        <f>Reitoria!K38+'C.Av. Cabedelo Centro'!F38+'C.Av. Mangabeira'!E38+'C.Av. Soledade'!E38+Cabedelo!E38+Cajazeiras!E38+'Campina Grande'!E38+'Catolé do Rocha'!E38+Esperança!E38+Guarabira!E38+Itabaiana!E38+Itaporanga!E38+' João Pessoa'!E38+Monteiro!E38+Patos!E38+Picuí!E38+P.Isabel!E38+'Santa Rita'!E38+Sousa!E38</f>
        <v>5000</v>
      </c>
    </row>
    <row r="39" spans="1:6" x14ac:dyDescent="0.25">
      <c r="A39" s="40"/>
      <c r="B39" s="321" t="s">
        <v>85</v>
      </c>
      <c r="C39" s="322"/>
      <c r="D39" s="119">
        <v>339037</v>
      </c>
      <c r="E39" s="120">
        <v>112</v>
      </c>
      <c r="F39" s="16">
        <f>SUM(F37:F38)</f>
        <v>25301223.009999998</v>
      </c>
    </row>
    <row r="40" spans="1:6" x14ac:dyDescent="0.25">
      <c r="A40" s="40"/>
      <c r="B40" s="303" t="s">
        <v>41</v>
      </c>
      <c r="C40" s="304"/>
      <c r="D40" s="117" t="s">
        <v>42</v>
      </c>
      <c r="E40" s="118">
        <v>112</v>
      </c>
      <c r="F40" s="177">
        <f>Reitoria!K40+'C.Av. Cabedelo Centro'!F40+'C.Av. Mangabeira'!E40+'C.Av. Soledade'!E40+Cabedelo!E40+Cajazeiras!E40+'Campina Grande'!E40+'Catolé do Rocha'!E40+Esperança!E40+Guarabira!E40+Itabaiana!E40+Itaporanga!E40+' João Pessoa'!E40+Monteiro!E40+Patos!E40+Picuí!E40+P.Isabel!E40+'Santa Rita'!E40+Sousa!E40</f>
        <v>7204713.54</v>
      </c>
    </row>
    <row r="41" spans="1:6" x14ac:dyDescent="0.25">
      <c r="A41" s="40"/>
      <c r="B41" s="323" t="s">
        <v>43</v>
      </c>
      <c r="C41" s="324"/>
      <c r="D41" s="116" t="s">
        <v>44</v>
      </c>
      <c r="E41" s="116">
        <v>112</v>
      </c>
      <c r="F41" s="177">
        <f>Reitoria!K41+'C.Av. Cabedelo Centro'!F41+'C.Av. Mangabeira'!E41+'C.Av. Soledade'!E41+Cabedelo!E41+Cajazeiras!E41+'Campina Grande'!E41+'Catolé do Rocha'!E41+Esperança!E41+Guarabira!E41+Itabaiana!E41+Itaporanga!E41+' João Pessoa'!E41+Monteiro!E41+Patos!E41+Picuí!E41+P.Isabel!E41+'Santa Rita'!E41+Sousa!E41</f>
        <v>31000</v>
      </c>
    </row>
    <row r="42" spans="1:6" x14ac:dyDescent="0.25">
      <c r="A42" s="40"/>
      <c r="B42" s="323" t="s">
        <v>45</v>
      </c>
      <c r="C42" s="324"/>
      <c r="D42" s="116" t="s">
        <v>46</v>
      </c>
      <c r="E42" s="116">
        <v>112</v>
      </c>
      <c r="F42" s="177">
        <f>Reitoria!K42+'C.Av. Cabedelo Centro'!F42+'C.Av. Mangabeira'!E42+'C.Av. Soledade'!E42+Cabedelo!E42+Cajazeiras!E42+'Campina Grande'!E42+'Catolé do Rocha'!E42+Esperança!E42+Guarabira!E42+Itabaiana!E42+Itaporanga!E42+' João Pessoa'!E42+Monteiro!E42+Patos!E42+Picuí!E42+P.Isabel!E42+'Santa Rita'!E42+Sousa!E42</f>
        <v>0</v>
      </c>
    </row>
    <row r="43" spans="1:6" x14ac:dyDescent="0.25">
      <c r="A43" s="40"/>
      <c r="B43" s="323" t="s">
        <v>47</v>
      </c>
      <c r="C43" s="324"/>
      <c r="D43" s="116" t="s">
        <v>48</v>
      </c>
      <c r="E43" s="116">
        <v>112</v>
      </c>
      <c r="F43" s="177">
        <f>Reitoria!K43+'C.Av. Cabedelo Centro'!F43+'C.Av. Mangabeira'!E43+'C.Av. Soledade'!E43+Cabedelo!E43+Cajazeiras!E43+'Campina Grande'!E43+'Catolé do Rocha'!E43+Esperança!E43+Guarabira!E43+Itabaiana!E43+Itaporanga!E43+' João Pessoa'!E43+Monteiro!E43+Patos!E43+Picuí!E43+P.Isabel!E43+'Santa Rita'!E43+Sousa!E43</f>
        <v>71000</v>
      </c>
    </row>
    <row r="44" spans="1:6" x14ac:dyDescent="0.25">
      <c r="A44" s="40"/>
      <c r="B44" s="303" t="s">
        <v>49</v>
      </c>
      <c r="C44" s="304"/>
      <c r="D44" s="115" t="s">
        <v>50</v>
      </c>
      <c r="E44" s="116">
        <v>112</v>
      </c>
      <c r="F44" s="177">
        <f>Reitoria!K44+'C.Av. Cabedelo Centro'!F44+'C.Av. Mangabeira'!E44+'C.Av. Soledade'!E44+Cabedelo!E44+Cajazeiras!E44+'Campina Grande'!E44+'Catolé do Rocha'!E44+Esperança!E44+Guarabira!E44+Itabaiana!E44+Itaporanga!E44+' João Pessoa'!E44+Monteiro!E44+Patos!E44+Picuí!E44+P.Isabel!E44+'Santa Rita'!E44+Sousa!E44</f>
        <v>193530</v>
      </c>
    </row>
    <row r="45" spans="1:6" x14ac:dyDescent="0.25">
      <c r="A45" s="40"/>
      <c r="B45" s="303" t="s">
        <v>33</v>
      </c>
      <c r="C45" s="304"/>
      <c r="D45" s="115" t="s">
        <v>51</v>
      </c>
      <c r="E45" s="116">
        <v>112</v>
      </c>
      <c r="F45" s="177">
        <f>Reitoria!K45+'C.Av. Cabedelo Centro'!F45+'C.Av. Mangabeira'!E45+'C.Av. Soledade'!E45+Cabedelo!E45+Cajazeiras!E45+'Campina Grande'!E45+'Catolé do Rocha'!E45+Esperança!E45+Guarabira!E45+Itabaiana!E45+Itaporanga!E45+' João Pessoa'!E45+Monteiro!E45+Patos!E45+Picuí!E45+P.Isabel!E45+'Santa Rita'!E45+Sousa!E45</f>
        <v>136217.66999999998</v>
      </c>
    </row>
    <row r="46" spans="1:6" x14ac:dyDescent="0.25">
      <c r="A46" s="40"/>
      <c r="B46" s="323" t="s">
        <v>52</v>
      </c>
      <c r="C46" s="324"/>
      <c r="D46" s="116" t="s">
        <v>53</v>
      </c>
      <c r="E46" s="116">
        <v>112</v>
      </c>
      <c r="F46" s="177">
        <f>Reitoria!K46+'C.Av. Cabedelo Centro'!F46+'C.Av. Mangabeira'!E46+'C.Av. Soledade'!E46+Cabedelo!E46+Cajazeiras!E46+'Campina Grande'!E46+'Catolé do Rocha'!E46+Esperança!E46+Guarabira!E46+Itabaiana!E46+Itaporanga!E46+' João Pessoa'!E46+Monteiro!E46+Patos!E46+Picuí!E46+P.Isabel!E46+'Santa Rita'!E46+Sousa!E46</f>
        <v>0</v>
      </c>
    </row>
    <row r="47" spans="1:6" x14ac:dyDescent="0.25">
      <c r="A47" s="40"/>
      <c r="B47" s="323" t="s">
        <v>39</v>
      </c>
      <c r="C47" s="324"/>
      <c r="D47" s="116" t="s">
        <v>54</v>
      </c>
      <c r="E47" s="116">
        <v>112</v>
      </c>
      <c r="F47" s="177">
        <f>Reitoria!K47+'C.Av. Cabedelo Centro'!F47+'C.Av. Mangabeira'!E47+'C.Av. Soledade'!E47+Cabedelo!E47+Cajazeiras!E47+'Campina Grande'!E47+'Catolé do Rocha'!E47+Esperança!E47+Guarabira!E47+Itabaiana!E47+Itaporanga!E47+' João Pessoa'!E47+Monteiro!E47+Patos!E47+Picuí!E47+P.Isabel!E47+'Santa Rita'!E47+Sousa!E47</f>
        <v>0</v>
      </c>
    </row>
    <row r="48" spans="1:6" x14ac:dyDescent="0.25">
      <c r="A48" s="40"/>
      <c r="B48" s="323" t="s">
        <v>55</v>
      </c>
      <c r="C48" s="324"/>
      <c r="D48" s="116" t="s">
        <v>56</v>
      </c>
      <c r="E48" s="116">
        <v>112</v>
      </c>
      <c r="F48" s="177">
        <f>Reitoria!K48+'C.Av. Cabedelo Centro'!F48+'C.Av. Mangabeira'!E48+'C.Av. Soledade'!E48+Cabedelo!E48+Cajazeiras!E48+'Campina Grande'!E48+'Catolé do Rocha'!E48+Esperança!E48+Guarabira!E48+Itabaiana!E48+Itaporanga!E48+' João Pessoa'!E48+Monteiro!E48+Patos!E48+Picuí!E48+P.Isabel!E48+'Santa Rita'!E48+Sousa!E48</f>
        <v>0</v>
      </c>
    </row>
    <row r="49" spans="1:6" x14ac:dyDescent="0.25">
      <c r="A49" s="40"/>
      <c r="B49" s="303" t="s">
        <v>35</v>
      </c>
      <c r="C49" s="304"/>
      <c r="D49" s="115" t="s">
        <v>57</v>
      </c>
      <c r="E49" s="116">
        <v>112</v>
      </c>
      <c r="F49" s="177">
        <f>Reitoria!K49+'C.Av. Cabedelo Centro'!F49+'C.Av. Mangabeira'!E49+'C.Av. Soledade'!E49+Cabedelo!E49+Cajazeiras!E49+'Campina Grande'!E49+'Catolé do Rocha'!E49+Esperança!E49+Guarabira!E49+Itabaiana!E49+Itaporanga!E49+' João Pessoa'!E49+Monteiro!E49+Patos!E49+Picuí!E49+P.Isabel!E49+'Santa Rita'!E49+Sousa!E49</f>
        <v>8000</v>
      </c>
    </row>
    <row r="50" spans="1:6" x14ac:dyDescent="0.25">
      <c r="A50" s="40"/>
      <c r="B50" s="323" t="s">
        <v>58</v>
      </c>
      <c r="C50" s="324"/>
      <c r="D50" s="116" t="s">
        <v>59</v>
      </c>
      <c r="E50" s="116">
        <v>112</v>
      </c>
      <c r="F50" s="177">
        <f>Reitoria!K50+'C.Av. Cabedelo Centro'!F50+'C.Av. Mangabeira'!E50+'C.Av. Soledade'!E50+Cabedelo!E50+Cajazeiras!E50+'Campina Grande'!E50+'Catolé do Rocha'!E50+Esperança!E50+Guarabira!E50+Itabaiana!E50+Itaporanga!E50+' João Pessoa'!E50+Monteiro!E50+Patos!E50+Picuí!E50+P.Isabel!E50+'Santa Rita'!E50+Sousa!E50</f>
        <v>20000</v>
      </c>
    </row>
    <row r="51" spans="1:6" x14ac:dyDescent="0.25">
      <c r="A51" s="40"/>
      <c r="B51" s="321" t="s">
        <v>85</v>
      </c>
      <c r="C51" s="322"/>
      <c r="D51" s="120">
        <v>339039</v>
      </c>
      <c r="E51" s="120">
        <v>112</v>
      </c>
      <c r="F51" s="16">
        <f>SUM(F40:F50)</f>
        <v>7664461.21</v>
      </c>
    </row>
    <row r="52" spans="1:6" x14ac:dyDescent="0.25">
      <c r="A52" s="40"/>
      <c r="B52" s="323" t="s">
        <v>61</v>
      </c>
      <c r="C52" s="324"/>
      <c r="D52" s="116" t="s">
        <v>62</v>
      </c>
      <c r="E52" s="116">
        <v>112</v>
      </c>
      <c r="F52" s="177">
        <f>Reitoria!K52+'C.Av. Cabedelo Centro'!F52+'C.Av. Mangabeira'!E52+'C.Av. Soledade'!E52+Cabedelo!E52+Cajazeiras!E52+'Campina Grande'!E52+'Catolé do Rocha'!E52+Esperança!E52+Guarabira!E52+Itabaiana!E52+Itaporanga!E52+' João Pessoa'!E52+Monteiro!E52+Patos!E52+Picuí!E52+P.Isabel!E52+'Santa Rita'!E52+Sousa!E52</f>
        <v>186750</v>
      </c>
    </row>
    <row r="53" spans="1:6" x14ac:dyDescent="0.25">
      <c r="A53" s="40"/>
      <c r="B53" s="321" t="s">
        <v>85</v>
      </c>
      <c r="C53" s="322"/>
      <c r="D53" s="120">
        <v>339047</v>
      </c>
      <c r="E53" s="120">
        <v>112</v>
      </c>
      <c r="F53" s="16">
        <f>SUM(F52)</f>
        <v>186750</v>
      </c>
    </row>
    <row r="54" spans="1:6" x14ac:dyDescent="0.25">
      <c r="A54" s="40"/>
      <c r="B54" s="323" t="s">
        <v>63</v>
      </c>
      <c r="C54" s="324"/>
      <c r="D54" s="116" t="s">
        <v>64</v>
      </c>
      <c r="E54" s="116">
        <v>112</v>
      </c>
      <c r="F54" s="177">
        <f>Reitoria!K54+'C.Av. Cabedelo Centro'!F54+'C.Av. Mangabeira'!E54+'C.Av. Soledade'!E54+Cabedelo!E54+Cajazeiras!E54+'Campina Grande'!E54+'Catolé do Rocha'!E54+Esperança!E54+Guarabira!E54+Itabaiana!E54+Itaporanga!E54+' João Pessoa'!E54+Monteiro!E54+Patos!E54+Picuí!E54+P.Isabel!E54+'Santa Rita'!E54+Sousa!E54</f>
        <v>91500</v>
      </c>
    </row>
    <row r="55" spans="1:6" x14ac:dyDescent="0.25">
      <c r="A55" s="40"/>
      <c r="B55" s="321" t="s">
        <v>85</v>
      </c>
      <c r="C55" s="322"/>
      <c r="D55" s="120">
        <v>339093</v>
      </c>
      <c r="E55" s="120">
        <v>112</v>
      </c>
      <c r="F55" s="178">
        <f>SUM(F54)</f>
        <v>91500</v>
      </c>
    </row>
    <row r="56" spans="1:6" x14ac:dyDescent="0.25">
      <c r="A56" s="40"/>
      <c r="B56" s="335" t="s">
        <v>86</v>
      </c>
      <c r="C56" s="336"/>
      <c r="D56" s="121">
        <v>339000</v>
      </c>
      <c r="E56" s="121">
        <v>112</v>
      </c>
      <c r="F56" s="17">
        <f>SUM(F13,F15,F17,F20,F22,F24,F28,F31,F36,F39,F51,F53,F55)</f>
        <v>41691200.600000001</v>
      </c>
    </row>
    <row r="57" spans="1:6" x14ac:dyDescent="0.25">
      <c r="A57" s="40"/>
      <c r="B57" s="323" t="s">
        <v>65</v>
      </c>
      <c r="C57" s="324"/>
      <c r="D57" s="116" t="s">
        <v>66</v>
      </c>
      <c r="E57" s="116">
        <v>112</v>
      </c>
      <c r="F57" s="177">
        <f>Reitoria!K57+'C.Av. Cabedelo Centro'!F57+'C.Av. Mangabeira'!E57+'C.Av. Soledade'!E57+Cabedelo!E57+Cajazeiras!E57+'Campina Grande'!E57+'Catolé do Rocha'!E57+Esperança!E57+Guarabira!E57+Itabaiana!E57+Itaporanga!E57+' João Pessoa'!E57+Monteiro!E57+Patos!E57+Picuí!E57+P.Isabel!E57+'Santa Rita'!E57+Sousa!E57</f>
        <v>34000</v>
      </c>
    </row>
    <row r="58" spans="1:6" x14ac:dyDescent="0.25">
      <c r="A58" s="40"/>
      <c r="B58" s="321" t="s">
        <v>85</v>
      </c>
      <c r="C58" s="322"/>
      <c r="D58" s="120">
        <v>339139</v>
      </c>
      <c r="E58" s="120">
        <v>112</v>
      </c>
      <c r="F58" s="16">
        <f>SUM(F57)</f>
        <v>34000</v>
      </c>
    </row>
    <row r="59" spans="1:6" x14ac:dyDescent="0.25">
      <c r="A59" s="40"/>
      <c r="B59" s="323" t="s">
        <v>67</v>
      </c>
      <c r="C59" s="324"/>
      <c r="D59" s="116" t="s">
        <v>68</v>
      </c>
      <c r="E59" s="116">
        <v>112</v>
      </c>
      <c r="F59" s="177">
        <f>Reitoria!K59+'C.Av. Cabedelo Centro'!F59+'C.Av. Mangabeira'!E59+'C.Av. Soledade'!E59+Cabedelo!E59+Cajazeiras!E59+'Campina Grande'!E59+'Catolé do Rocha'!E59+Esperança!E59+Guarabira!E59+Itabaiana!E59+Itaporanga!E59+' João Pessoa'!E59+Monteiro!E59+Patos!E59+Picuí!E59+P.Isabel!E59+'Santa Rita'!E59+Sousa!E59</f>
        <v>10000</v>
      </c>
    </row>
    <row r="60" spans="1:6" x14ac:dyDescent="0.25">
      <c r="A60" s="40"/>
      <c r="B60" s="321" t="s">
        <v>85</v>
      </c>
      <c r="C60" s="322"/>
      <c r="D60" s="120">
        <v>339147</v>
      </c>
      <c r="E60" s="120">
        <v>112</v>
      </c>
      <c r="F60" s="16">
        <f>SUM(F59)</f>
        <v>10000</v>
      </c>
    </row>
    <row r="61" spans="1:6" x14ac:dyDescent="0.25">
      <c r="A61" s="40"/>
      <c r="B61" s="333" t="s">
        <v>86</v>
      </c>
      <c r="C61" s="334"/>
      <c r="D61" s="123">
        <v>339100</v>
      </c>
      <c r="E61" s="123">
        <v>112</v>
      </c>
      <c r="F61" s="103">
        <f>SUM(F58,F60)</f>
        <v>44000</v>
      </c>
    </row>
    <row r="62" spans="1:6" ht="15.75" thickBot="1" x14ac:dyDescent="0.3">
      <c r="A62" s="40"/>
      <c r="B62" s="331" t="s">
        <v>129</v>
      </c>
      <c r="C62" s="332"/>
      <c r="D62" s="148"/>
      <c r="E62" s="149"/>
      <c r="F62" s="18">
        <f>SUM(F56,F61)</f>
        <v>41735200.600000001</v>
      </c>
    </row>
    <row r="63" spans="1:6" ht="15.75" thickBot="1" x14ac:dyDescent="0.3">
      <c r="A63" s="57"/>
      <c r="B63" s="314" t="s">
        <v>96</v>
      </c>
      <c r="C63" s="315"/>
      <c r="D63" s="315"/>
      <c r="E63" s="315"/>
      <c r="F63" s="316"/>
    </row>
    <row r="64" spans="1:6" x14ac:dyDescent="0.25">
      <c r="A64" s="40"/>
      <c r="B64" s="323" t="s">
        <v>14</v>
      </c>
      <c r="C64" s="324"/>
      <c r="D64" s="116" t="s">
        <v>69</v>
      </c>
      <c r="E64" s="116">
        <v>112</v>
      </c>
      <c r="F64" s="177">
        <f>Reitoria!K64+'C.Av. Cabedelo Centro'!F64+'C.Av. Mangabeira'!E64+'C.Av. Soledade'!E64+Cabedelo!E64+Cajazeiras!E64+'Campina Grande'!E64+'Catolé do Rocha'!E64+Esperança!E64+Guarabira!E64+Itabaiana!E64+Itaporanga!E64+' João Pessoa'!E64+Monteiro!E64+Patos!E64+Picuí!E64+P.Isabel!E64+'Santa Rita'!E64+Sousa!E64</f>
        <v>25000</v>
      </c>
    </row>
    <row r="65" spans="1:6" x14ac:dyDescent="0.25">
      <c r="A65" s="40"/>
      <c r="B65" s="321" t="s">
        <v>85</v>
      </c>
      <c r="C65" s="322"/>
      <c r="D65" s="120">
        <v>449030</v>
      </c>
      <c r="E65" s="120">
        <v>112</v>
      </c>
      <c r="F65" s="16">
        <f>SUM(F64)</f>
        <v>25000</v>
      </c>
    </row>
    <row r="66" spans="1:6" x14ac:dyDescent="0.25">
      <c r="A66" s="40"/>
      <c r="B66" s="323" t="s">
        <v>70</v>
      </c>
      <c r="C66" s="324"/>
      <c r="D66" s="116" t="s">
        <v>71</v>
      </c>
      <c r="E66" s="116">
        <v>112</v>
      </c>
      <c r="F66" s="177">
        <f>Reitoria!K66+'C.Av. Cabedelo Centro'!F66+'C.Av. Mangabeira'!E66+'C.Av. Soledade'!E66+Cabedelo!E66+Cajazeiras!E66+'Campina Grande'!E66+'Catolé do Rocha'!E66+Esperança!E66+Guarabira!E66+Itabaiana!E66+Itaporanga!E66+' João Pessoa'!E66+Monteiro!E66+Patos!E66+Picuí!E66+P.Isabel!E66+'Santa Rita'!E66+Sousa!E66</f>
        <v>55000</v>
      </c>
    </row>
    <row r="67" spans="1:6" x14ac:dyDescent="0.25">
      <c r="A67" s="40"/>
      <c r="B67" s="321" t="s">
        <v>85</v>
      </c>
      <c r="C67" s="322"/>
      <c r="D67" s="120">
        <v>449036</v>
      </c>
      <c r="E67" s="120">
        <v>112</v>
      </c>
      <c r="F67" s="16">
        <f>SUM(F66)</f>
        <v>55000</v>
      </c>
    </row>
    <row r="68" spans="1:6" x14ac:dyDescent="0.25">
      <c r="A68" s="40"/>
      <c r="B68" s="323" t="s">
        <v>70</v>
      </c>
      <c r="C68" s="324"/>
      <c r="D68" s="116" t="s">
        <v>72</v>
      </c>
      <c r="E68" s="116">
        <v>112</v>
      </c>
      <c r="F68" s="177">
        <f>Reitoria!K68+'C.Av. Cabedelo Centro'!F68+'C.Av. Mangabeira'!E68+'C.Av. Soledade'!E68+Cabedelo!E68+Cajazeiras!E68+'Campina Grande'!E68+'Catolé do Rocha'!E68+Esperança!E68+Guarabira!E68+Itabaiana!E68+Itaporanga!E68+' João Pessoa'!E68+Monteiro!E68+Patos!E68+Picuí!E68+P.Isabel!E68+'Santa Rita'!E68+Sousa!E68</f>
        <v>292000</v>
      </c>
    </row>
    <row r="69" spans="1:6" x14ac:dyDescent="0.25">
      <c r="A69" s="40"/>
      <c r="B69" s="321" t="s">
        <v>85</v>
      </c>
      <c r="C69" s="322"/>
      <c r="D69" s="120">
        <v>449039</v>
      </c>
      <c r="E69" s="120">
        <v>112</v>
      </c>
      <c r="F69" s="16">
        <f>SUM(F68)</f>
        <v>292000</v>
      </c>
    </row>
    <row r="70" spans="1:6" x14ac:dyDescent="0.25">
      <c r="A70" s="40"/>
      <c r="B70" s="323" t="s">
        <v>73</v>
      </c>
      <c r="C70" s="324"/>
      <c r="D70" s="116" t="s">
        <v>74</v>
      </c>
      <c r="E70" s="116">
        <v>112</v>
      </c>
      <c r="F70" s="177">
        <f>Reitoria!K70+'C.Av. Cabedelo Centro'!F70+'C.Av. Mangabeira'!E70+'C.Av. Soledade'!E70+Cabedelo!E70+Cajazeiras!E70+'Campina Grande'!E70+'Catolé do Rocha'!E70+Esperança!E70+Guarabira!E70+Itabaiana!E70+Itaporanga!E70+' João Pessoa'!E70+Monteiro!E70+Patos!E70+Picuí!E70+P.Isabel!E70+'Santa Rita'!E70+Sousa!E70</f>
        <v>1327150</v>
      </c>
    </row>
    <row r="71" spans="1:6" x14ac:dyDescent="0.25">
      <c r="A71" s="40"/>
      <c r="B71" s="321" t="s">
        <v>85</v>
      </c>
      <c r="C71" s="322"/>
      <c r="D71" s="120">
        <v>449051</v>
      </c>
      <c r="E71" s="120">
        <v>112</v>
      </c>
      <c r="F71" s="16">
        <f>SUM(F70)</f>
        <v>1327150</v>
      </c>
    </row>
    <row r="72" spans="1:6" x14ac:dyDescent="0.25">
      <c r="A72" s="40"/>
      <c r="B72" s="323" t="s">
        <v>75</v>
      </c>
      <c r="C72" s="324"/>
      <c r="D72" s="116" t="s">
        <v>76</v>
      </c>
      <c r="E72" s="116">
        <v>112</v>
      </c>
      <c r="F72" s="177">
        <f>Reitoria!K72+'C.Av. Cabedelo Centro'!F72+'C.Av. Mangabeira'!E72+'C.Av. Soledade'!E72+Cabedelo!E72+Cajazeiras!E72+'Campina Grande'!E72+'Catolé do Rocha'!E72+Esperança!E72+Guarabira!E72+Itabaiana!E72+Itaporanga!E72+' João Pessoa'!E72+Monteiro!E72+Patos!E72+Picuí!E72+P.Isabel!E72+'Santa Rita'!E72+Sousa!E72</f>
        <v>4259045.99</v>
      </c>
    </row>
    <row r="73" spans="1:6" x14ac:dyDescent="0.25">
      <c r="A73" s="40"/>
      <c r="B73" s="323" t="s">
        <v>77</v>
      </c>
      <c r="C73" s="324"/>
      <c r="D73" s="116" t="s">
        <v>78</v>
      </c>
      <c r="E73" s="116">
        <v>112</v>
      </c>
      <c r="F73" s="177">
        <f>Reitoria!K73+'C.Av. Cabedelo Centro'!F73+'C.Av. Mangabeira'!E73+'C.Av. Soledade'!E73+Cabedelo!E73+Cajazeiras!E73+'Campina Grande'!E73+'Catolé do Rocha'!E73+Esperança!E73+Guarabira!E73+Itabaiana!E73+Itaporanga!E73+' João Pessoa'!E73+Monteiro!E73+Patos!E73+Picuí!E73+P.Isabel!E73+'Santa Rita'!E73+Sousa!E73</f>
        <v>479000</v>
      </c>
    </row>
    <row r="74" spans="1:6" x14ac:dyDescent="0.25">
      <c r="A74" s="40"/>
      <c r="B74" s="323" t="s">
        <v>79</v>
      </c>
      <c r="C74" s="324"/>
      <c r="D74" s="116" t="s">
        <v>80</v>
      </c>
      <c r="E74" s="116">
        <v>112</v>
      </c>
      <c r="F74" s="177">
        <f>Reitoria!K74+'C.Av. Cabedelo Centro'!F74+'C.Av. Mangabeira'!E74+'C.Av. Soledade'!E74+Cabedelo!E74+Cajazeiras!E74+'Campina Grande'!E74+'Catolé do Rocha'!E74+Esperança!E74+Guarabira!E74+Itabaiana!E74+Itaporanga!E74+' João Pessoa'!E74+Monteiro!E74+Patos!E74+Picuí!E74+P.Isabel!E74+'Santa Rita'!E74+Sousa!E74</f>
        <v>0</v>
      </c>
    </row>
    <row r="75" spans="1:6" x14ac:dyDescent="0.25">
      <c r="A75" s="40"/>
      <c r="B75" s="321" t="s">
        <v>85</v>
      </c>
      <c r="C75" s="322"/>
      <c r="D75" s="120">
        <v>449052</v>
      </c>
      <c r="E75" s="120">
        <v>112</v>
      </c>
      <c r="F75" s="16">
        <f>SUM(F72:F74)</f>
        <v>4738045.99</v>
      </c>
    </row>
    <row r="76" spans="1:6" x14ac:dyDescent="0.25">
      <c r="A76" s="40"/>
      <c r="B76" s="337" t="s">
        <v>86</v>
      </c>
      <c r="C76" s="338"/>
      <c r="D76" s="126">
        <v>449000</v>
      </c>
      <c r="E76" s="126">
        <v>112</v>
      </c>
      <c r="F76" s="105">
        <f>SUM(F65,F67,F69,F71,F75)</f>
        <v>6437195.9900000002</v>
      </c>
    </row>
    <row r="77" spans="1:6" x14ac:dyDescent="0.25">
      <c r="A77" s="40"/>
      <c r="B77" s="323" t="s">
        <v>81</v>
      </c>
      <c r="C77" s="324"/>
      <c r="D77" s="116" t="s">
        <v>82</v>
      </c>
      <c r="E77" s="116">
        <v>112</v>
      </c>
      <c r="F77" s="177">
        <f>Reitoria!K77+'C.Av. Cabedelo Centro'!F77+'C.Av. Mangabeira'!E77+'C.Av. Soledade'!E77+Cabedelo!E77+Cajazeiras!E77+'Campina Grande'!E77+'Catolé do Rocha'!E77+Esperança!E77+Guarabira!E77+Itabaiana!E77+Itaporanga!E77+' João Pessoa'!E77+Monteiro!E77+Patos!E77+Picuí!E77+P.Isabel!E77+'Santa Rita'!E77+Sousa!E77</f>
        <v>600000</v>
      </c>
    </row>
    <row r="78" spans="1:6" x14ac:dyDescent="0.25">
      <c r="A78" s="40"/>
      <c r="B78" s="349" t="s">
        <v>85</v>
      </c>
      <c r="C78" s="350"/>
      <c r="D78" s="127">
        <v>459061</v>
      </c>
      <c r="E78" s="127">
        <v>112</v>
      </c>
      <c r="F78" s="16">
        <f>SUM(F77)</f>
        <v>600000</v>
      </c>
    </row>
    <row r="79" spans="1:6" x14ac:dyDescent="0.25">
      <c r="A79" s="40"/>
      <c r="B79" s="351" t="s">
        <v>86</v>
      </c>
      <c r="C79" s="352"/>
      <c r="D79" s="128">
        <v>459000</v>
      </c>
      <c r="E79" s="128">
        <v>112</v>
      </c>
      <c r="F79" s="106">
        <f>SUM(F78)</f>
        <v>600000</v>
      </c>
    </row>
    <row r="80" spans="1:6" ht="15.75" thickBot="1" x14ac:dyDescent="0.3">
      <c r="A80" s="40"/>
      <c r="B80" s="331" t="s">
        <v>132</v>
      </c>
      <c r="C80" s="332"/>
      <c r="D80" s="179"/>
      <c r="E80" s="180"/>
      <c r="F80" s="181">
        <f>SUM(F76,F79)</f>
        <v>7037195.9900000002</v>
      </c>
    </row>
    <row r="81" spans="1:6" ht="15.75" thickBot="1" x14ac:dyDescent="0.3">
      <c r="A81" s="40"/>
      <c r="B81" s="319" t="s">
        <v>130</v>
      </c>
      <c r="C81" s="320"/>
      <c r="D81" s="131"/>
      <c r="E81" s="130"/>
      <c r="F81" s="15">
        <f>SUM(F62,F80)</f>
        <v>48772396.590000004</v>
      </c>
    </row>
    <row r="82" spans="1:6" ht="15.75" thickBot="1" x14ac:dyDescent="0.3">
      <c r="A82" s="40"/>
      <c r="B82" s="134"/>
      <c r="C82" s="134"/>
      <c r="D82" s="132"/>
      <c r="E82" s="133"/>
      <c r="F82" s="134"/>
    </row>
    <row r="83" spans="1:6" ht="15" customHeight="1" x14ac:dyDescent="0.25">
      <c r="B83" s="343" t="s">
        <v>136</v>
      </c>
      <c r="C83" s="344"/>
      <c r="D83" s="344"/>
      <c r="E83" s="344"/>
      <c r="F83" s="345"/>
    </row>
    <row r="84" spans="1:6" ht="15.75" thickBot="1" x14ac:dyDescent="0.3">
      <c r="A84" s="40"/>
      <c r="B84" s="339"/>
      <c r="C84" s="340"/>
      <c r="D84" s="155"/>
      <c r="E84" s="158"/>
      <c r="F84" s="159"/>
    </row>
    <row r="85" spans="1:6" ht="25.5" thickBot="1" x14ac:dyDescent="0.3">
      <c r="A85" s="40"/>
      <c r="B85" s="341" t="s">
        <v>1</v>
      </c>
      <c r="C85" s="342"/>
      <c r="D85" s="136" t="s">
        <v>2</v>
      </c>
      <c r="E85" s="136" t="s">
        <v>3</v>
      </c>
      <c r="F85" s="160" t="s">
        <v>122</v>
      </c>
    </row>
    <row r="86" spans="1:6" ht="15.75" thickBot="1" x14ac:dyDescent="0.3">
      <c r="A86" s="40"/>
      <c r="B86" s="346" t="s">
        <v>95</v>
      </c>
      <c r="C86" s="347"/>
      <c r="D86" s="347"/>
      <c r="E86" s="347"/>
      <c r="F86" s="348"/>
    </row>
    <row r="87" spans="1:6" x14ac:dyDescent="0.25">
      <c r="A87" s="40"/>
      <c r="B87" s="303" t="s">
        <v>8</v>
      </c>
      <c r="C87" s="304"/>
      <c r="D87" s="140">
        <v>339018</v>
      </c>
      <c r="E87" s="141">
        <v>100</v>
      </c>
      <c r="F87" s="182">
        <f>'C.Av. Cabedelo Centro'!F88+'C.Av. Mangabeira'!E88+'C.Av. Soledade'!E88+Cabedelo!E88+Cajazeiras!E88+'Campina Grande'!E88+'Catolé do Rocha'!E88+Esperança!E88+Guarabira!E88+Itabaiana!E88+Itaporanga!E88+' João Pessoa'!E88+Monteiro!E88+Patos!E88+Picuí!E88+P.Isabel!E88+'Santa Rita'!E88+Sousa!E88</f>
        <v>11018389.690000001</v>
      </c>
    </row>
    <row r="88" spans="1:6" x14ac:dyDescent="0.25">
      <c r="A88" s="40"/>
      <c r="B88" s="303" t="s">
        <v>12</v>
      </c>
      <c r="C88" s="304"/>
      <c r="D88" s="138">
        <v>339030</v>
      </c>
      <c r="E88" s="141">
        <v>100</v>
      </c>
      <c r="F88" s="182">
        <f>'C.Av. Cabedelo Centro'!F89+'C.Av. Mangabeira'!E89+'C.Av. Soledade'!E89+Cabedelo!E89+Cajazeiras!E89+'Campina Grande'!E89+'Catolé do Rocha'!E89+Esperança!E89+Guarabira!E89+Itabaiana!E89+Itaporanga!E89+' João Pessoa'!E89+Monteiro!E89+Patos!E89+Picuí!E89+P.Isabel!E89+'Santa Rita'!E89+Sousa!E89</f>
        <v>820832.76</v>
      </c>
    </row>
    <row r="89" spans="1:6" x14ac:dyDescent="0.25">
      <c r="A89" s="40"/>
      <c r="B89" s="303" t="s">
        <v>88</v>
      </c>
      <c r="C89" s="304"/>
      <c r="D89" s="140">
        <v>339031</v>
      </c>
      <c r="E89" s="142">
        <v>100</v>
      </c>
      <c r="F89" s="182">
        <f>'C.Av. Cabedelo Centro'!F90+'C.Av. Mangabeira'!E90+'C.Av. Soledade'!E90+Cabedelo!E90+Cajazeiras!E90+'Campina Grande'!E90+'Catolé do Rocha'!E90+Esperança!E90+Guarabira!E90+Itabaiana!E90+Itaporanga!E90+' João Pessoa'!E90+Monteiro!E90+Patos!E90+Picuí!E90+P.Isabel!E90+'Santa Rita'!E90+Sousa!E90</f>
        <v>22000</v>
      </c>
    </row>
    <row r="90" spans="1:6" x14ac:dyDescent="0.25">
      <c r="A90" s="40"/>
      <c r="B90" s="303" t="s">
        <v>104</v>
      </c>
      <c r="C90" s="304"/>
      <c r="D90" s="138">
        <v>339032</v>
      </c>
      <c r="E90" s="144">
        <v>100</v>
      </c>
      <c r="F90" s="182">
        <f>'C.Av. Cabedelo Centro'!F91+'C.Av. Mangabeira'!E91+'C.Av. Soledade'!E91+Cabedelo!E91+Cajazeiras!E91+'Campina Grande'!E91+'Catolé do Rocha'!E91+Esperança!E91+Guarabira!E91+Itabaiana!E91+Itaporanga!E91+' João Pessoa'!E91+Monteiro!E91+Patos!E91+Picuí!E91+P.Isabel!E91+'Santa Rita'!E91+Sousa!E91</f>
        <v>79500</v>
      </c>
    </row>
    <row r="91" spans="1:6" x14ac:dyDescent="0.25">
      <c r="A91" s="40"/>
      <c r="B91" s="303" t="s">
        <v>89</v>
      </c>
      <c r="C91" s="304"/>
      <c r="D91" s="139">
        <v>339033</v>
      </c>
      <c r="E91" s="143">
        <v>100</v>
      </c>
      <c r="F91" s="182">
        <f>'C.Av. Cabedelo Centro'!F92+'C.Av. Mangabeira'!E92+'C.Av. Soledade'!E92+Cabedelo!E92+Cajazeiras!E92+'Campina Grande'!E92+'Catolé do Rocha'!E92+Esperança!E92+Guarabira!E92+Itabaiana!E92+Itaporanga!E92+' João Pessoa'!E92+Monteiro!E92+Patos!E92+Picuí!E92+P.Isabel!E92+'Santa Rita'!E92+Sousa!E92</f>
        <v>87585.47</v>
      </c>
    </row>
    <row r="92" spans="1:6" x14ac:dyDescent="0.25">
      <c r="A92" s="40"/>
      <c r="B92" s="303" t="s">
        <v>90</v>
      </c>
      <c r="C92" s="304"/>
      <c r="D92" s="138">
        <v>339036</v>
      </c>
      <c r="E92" s="144">
        <v>100</v>
      </c>
      <c r="F92" s="182">
        <f>'C.Av. Cabedelo Centro'!F93+'C.Av. Mangabeira'!E93+'C.Av. Soledade'!E93+Cabedelo!E93+Cajazeiras!E93+'Campina Grande'!E93+'Catolé do Rocha'!E93+Esperança!E93+Guarabira!E93+Itabaiana!E93+Itaporanga!E93+' João Pessoa'!E93+Monteiro!E93+Patos!E93+Picuí!E93+P.Isabel!E93+'Santa Rita'!E93+Sousa!E93</f>
        <v>7000</v>
      </c>
    </row>
    <row r="93" spans="1:6" x14ac:dyDescent="0.25">
      <c r="A93" s="40"/>
      <c r="B93" s="303" t="s">
        <v>60</v>
      </c>
      <c r="C93" s="304"/>
      <c r="D93" s="137">
        <v>339039</v>
      </c>
      <c r="E93" s="145">
        <v>100</v>
      </c>
      <c r="F93" s="182">
        <f>'C.Av. Cabedelo Centro'!F94+'C.Av. Mangabeira'!E94+'C.Av. Soledade'!E94+Cabedelo!E94+Cajazeiras!E94+'Campina Grande'!E94+'Catolé do Rocha'!E94+Esperança!E94+Guarabira!E94+Itabaiana!E94+Itaporanga!E94+' João Pessoa'!E94+Monteiro!E94+Patos!E94+Picuí!E94+P.Isabel!E94+'Santa Rita'!E94+Sousa!E94</f>
        <v>966000</v>
      </c>
    </row>
    <row r="94" spans="1:6" x14ac:dyDescent="0.25">
      <c r="A94" s="40"/>
      <c r="B94" s="355" t="s">
        <v>83</v>
      </c>
      <c r="C94" s="356"/>
      <c r="D94" s="147">
        <v>339000</v>
      </c>
      <c r="E94" s="146">
        <v>100</v>
      </c>
      <c r="F94" s="17">
        <f>SUM(F87:F93)</f>
        <v>13001307.920000002</v>
      </c>
    </row>
    <row r="95" spans="1:6" ht="15.75" thickBot="1" x14ac:dyDescent="0.3">
      <c r="A95" s="40"/>
      <c r="B95" s="331" t="s">
        <v>129</v>
      </c>
      <c r="C95" s="332"/>
      <c r="D95" s="148"/>
      <c r="E95" s="149"/>
      <c r="F95" s="18">
        <f>SUM(F94)</f>
        <v>13001307.920000002</v>
      </c>
    </row>
    <row r="96" spans="1:6" ht="15.75" thickBot="1" x14ac:dyDescent="0.3">
      <c r="A96" s="40"/>
      <c r="B96" s="314" t="s">
        <v>96</v>
      </c>
      <c r="C96" s="315"/>
      <c r="D96" s="315"/>
      <c r="E96" s="315"/>
      <c r="F96" s="316"/>
    </row>
    <row r="97" spans="1:9" x14ac:dyDescent="0.25">
      <c r="A97" s="40"/>
      <c r="B97" s="317" t="s">
        <v>75</v>
      </c>
      <c r="C97" s="318"/>
      <c r="D97" s="138">
        <v>449052</v>
      </c>
      <c r="E97" s="144">
        <v>100</v>
      </c>
      <c r="F97" s="182">
        <f>'C.Av. Cabedelo Centro'!F98+'C.Av. Mangabeira'!E98+'C.Av. Soledade'!E98+Cabedelo!E98+Cajazeiras!E98+'Campina Grande'!E98+'Catolé do Rocha'!E98+Esperança!E98+Guarabira!E98+Itabaiana!E98+Itaporanga!E98+' João Pessoa'!E98+Monteiro!E98+Patos!E98+Picuí!E98+P.Isabel!E98+'Santa Rita'!E98+Sousa!E98</f>
        <v>0</v>
      </c>
    </row>
    <row r="98" spans="1:9" x14ac:dyDescent="0.25">
      <c r="A98" s="40"/>
      <c r="B98" s="353" t="s">
        <v>83</v>
      </c>
      <c r="C98" s="354"/>
      <c r="D98" s="150">
        <v>449000</v>
      </c>
      <c r="E98" s="151">
        <v>100</v>
      </c>
      <c r="F98" s="11">
        <f>SUM(F97)</f>
        <v>0</v>
      </c>
    </row>
    <row r="99" spans="1:9" x14ac:dyDescent="0.25">
      <c r="A99" s="40"/>
      <c r="B99" s="183" t="s">
        <v>84</v>
      </c>
      <c r="C99" s="153"/>
      <c r="D99" s="152">
        <v>449000</v>
      </c>
      <c r="E99" s="152">
        <v>100</v>
      </c>
      <c r="F99" s="108">
        <f>SUM(F98)</f>
        <v>0</v>
      </c>
    </row>
    <row r="100" spans="1:9" ht="15.75" thickBot="1" x14ac:dyDescent="0.3">
      <c r="A100" s="40"/>
      <c r="B100" s="331" t="s">
        <v>132</v>
      </c>
      <c r="C100" s="332"/>
      <c r="D100" s="179"/>
      <c r="E100" s="180"/>
      <c r="F100" s="181">
        <f>SUM(F99)</f>
        <v>0</v>
      </c>
    </row>
    <row r="101" spans="1:9" ht="15.75" thickBot="1" x14ac:dyDescent="0.3">
      <c r="A101" s="40"/>
      <c r="B101" s="319" t="s">
        <v>130</v>
      </c>
      <c r="C101" s="320"/>
      <c r="D101" s="131"/>
      <c r="E101" s="130"/>
      <c r="F101" s="15">
        <f>SUM(F95,F100)</f>
        <v>13001307.920000002</v>
      </c>
      <c r="I101" s="207"/>
    </row>
    <row r="102" spans="1:9" ht="15.75" thickBot="1" x14ac:dyDescent="0.3">
      <c r="A102" s="40"/>
      <c r="B102" s="98"/>
      <c r="C102" s="98"/>
      <c r="D102" s="98"/>
      <c r="E102" s="98"/>
      <c r="F102" s="98"/>
    </row>
    <row r="103" spans="1:9" ht="30.75" customHeight="1" x14ac:dyDescent="0.25">
      <c r="B103" s="343" t="s">
        <v>120</v>
      </c>
      <c r="C103" s="344"/>
      <c r="D103" s="344"/>
      <c r="E103" s="344"/>
      <c r="F103" s="345"/>
    </row>
    <row r="104" spans="1:9" ht="15.75" thickBot="1" x14ac:dyDescent="0.3">
      <c r="A104" s="40"/>
      <c r="B104" s="339"/>
      <c r="C104" s="340"/>
      <c r="D104" s="155"/>
      <c r="E104" s="158"/>
      <c r="F104" s="159"/>
    </row>
    <row r="105" spans="1:9" ht="25.5" thickBot="1" x14ac:dyDescent="0.3">
      <c r="A105" s="40"/>
      <c r="B105" s="341" t="s">
        <v>1</v>
      </c>
      <c r="C105" s="342"/>
      <c r="D105" s="136" t="s">
        <v>2</v>
      </c>
      <c r="E105" s="136" t="s">
        <v>3</v>
      </c>
      <c r="F105" s="160" t="s">
        <v>122</v>
      </c>
    </row>
    <row r="106" spans="1:9" ht="15.75" thickBot="1" x14ac:dyDescent="0.3">
      <c r="A106" s="40"/>
      <c r="B106" s="314" t="s">
        <v>96</v>
      </c>
      <c r="C106" s="315"/>
      <c r="D106" s="315"/>
      <c r="E106" s="315"/>
      <c r="F106" s="316"/>
    </row>
    <row r="107" spans="1:9" x14ac:dyDescent="0.25">
      <c r="A107" s="40"/>
      <c r="B107" s="317" t="s">
        <v>73</v>
      </c>
      <c r="C107" s="318"/>
      <c r="D107" s="138">
        <v>449051</v>
      </c>
      <c r="E107" s="144">
        <v>112</v>
      </c>
      <c r="F107" s="182">
        <f>Reitoria!K87</f>
        <v>2400000</v>
      </c>
    </row>
    <row r="108" spans="1:9" x14ac:dyDescent="0.25">
      <c r="A108" s="40"/>
      <c r="B108" s="353" t="s">
        <v>83</v>
      </c>
      <c r="C108" s="354"/>
      <c r="D108" s="150">
        <v>449051</v>
      </c>
      <c r="E108" s="151">
        <v>112</v>
      </c>
      <c r="F108" s="11">
        <f>SUM(F107)</f>
        <v>2400000</v>
      </c>
    </row>
    <row r="109" spans="1:9" x14ac:dyDescent="0.25">
      <c r="A109" s="40"/>
      <c r="B109" s="317" t="s">
        <v>75</v>
      </c>
      <c r="C109" s="318"/>
      <c r="D109" s="138">
        <v>449052</v>
      </c>
      <c r="E109" s="144">
        <v>112</v>
      </c>
      <c r="F109" s="182">
        <f>Reitoria!K89</f>
        <v>526829</v>
      </c>
    </row>
    <row r="110" spans="1:9" x14ac:dyDescent="0.25">
      <c r="A110" s="40"/>
      <c r="B110" s="184" t="s">
        <v>84</v>
      </c>
      <c r="C110" s="185"/>
      <c r="D110" s="186">
        <v>449052</v>
      </c>
      <c r="E110" s="186">
        <v>112</v>
      </c>
      <c r="F110" s="14">
        <f>F109</f>
        <v>526829</v>
      </c>
    </row>
    <row r="111" spans="1:9" ht="15.75" thickBot="1" x14ac:dyDescent="0.3">
      <c r="A111" s="40"/>
      <c r="B111" s="319" t="s">
        <v>130</v>
      </c>
      <c r="C111" s="320"/>
      <c r="D111" s="131"/>
      <c r="E111" s="130"/>
      <c r="F111" s="15">
        <f>SUM(F108,F110)</f>
        <v>2926829</v>
      </c>
    </row>
    <row r="112" spans="1:9" x14ac:dyDescent="0.25">
      <c r="A112" s="40"/>
      <c r="B112" s="98"/>
      <c r="C112" s="98"/>
      <c r="D112" s="98"/>
      <c r="E112" s="98"/>
      <c r="F112" s="98"/>
    </row>
    <row r="113" spans="1:6" ht="15.75" thickBot="1" x14ac:dyDescent="0.3">
      <c r="A113" s="40"/>
      <c r="B113" s="134"/>
      <c r="C113" s="134"/>
      <c r="D113" s="132"/>
      <c r="E113" s="133"/>
      <c r="F113" s="134"/>
    </row>
    <row r="114" spans="1:6" ht="15" customHeight="1" x14ac:dyDescent="0.25">
      <c r="A114" s="79"/>
      <c r="B114" s="357" t="s">
        <v>91</v>
      </c>
      <c r="C114" s="358"/>
      <c r="D114" s="358"/>
      <c r="E114" s="358"/>
      <c r="F114" s="359"/>
    </row>
    <row r="115" spans="1:6" ht="28.5" customHeight="1" x14ac:dyDescent="0.25">
      <c r="A115" s="80"/>
      <c r="B115" s="360" t="s">
        <v>92</v>
      </c>
      <c r="C115" s="361"/>
      <c r="D115" s="361"/>
      <c r="E115" s="361"/>
      <c r="F115" s="362"/>
    </row>
    <row r="116" spans="1:6" ht="15.75" thickBot="1" x14ac:dyDescent="0.3">
      <c r="A116" s="40"/>
      <c r="B116" s="157"/>
      <c r="C116" s="156"/>
      <c r="D116" s="155"/>
      <c r="E116" s="158"/>
      <c r="F116" s="159"/>
    </row>
    <row r="117" spans="1:6" ht="25.5" thickBot="1" x14ac:dyDescent="0.3">
      <c r="A117" s="40"/>
      <c r="B117" s="341" t="s">
        <v>1</v>
      </c>
      <c r="C117" s="342"/>
      <c r="D117" s="136" t="s">
        <v>2</v>
      </c>
      <c r="E117" s="136" t="s">
        <v>3</v>
      </c>
      <c r="F117" s="160" t="s">
        <v>122</v>
      </c>
    </row>
    <row r="118" spans="1:6" ht="15.75" thickBot="1" x14ac:dyDescent="0.3">
      <c r="A118" s="40"/>
      <c r="B118" s="346" t="s">
        <v>95</v>
      </c>
      <c r="C118" s="347"/>
      <c r="D118" s="347"/>
      <c r="E118" s="347"/>
      <c r="F118" s="348"/>
    </row>
    <row r="119" spans="1:6" x14ac:dyDescent="0.25">
      <c r="A119" s="40"/>
      <c r="B119" s="303" t="s">
        <v>4</v>
      </c>
      <c r="C119" s="304"/>
      <c r="D119" s="140" t="s">
        <v>5</v>
      </c>
      <c r="E119" s="144">
        <v>112</v>
      </c>
      <c r="F119" s="182">
        <f>SUM(Reitoria!K99,'C.Av. Cabedelo Centro'!F110,'C.Av. Mangabeira'!E110,'C.Av. Soledade'!E110,Cabedelo!E110,Cajazeiras!E110,'Campina Grande'!E110,'Catolé do Rocha'!E110,Esperança!E110,Guarabira!E110,Itabaiana!E110,Itaporanga!E110,' João Pessoa'!E110,Monteiro!E110,Patos!E110,Picuí!E110,P.Isabel!E110,'Santa Rita'!E110,Sousa!E110)</f>
        <v>606044</v>
      </c>
    </row>
    <row r="120" spans="1:6" x14ac:dyDescent="0.25">
      <c r="A120" s="40"/>
      <c r="B120" s="303" t="s">
        <v>93</v>
      </c>
      <c r="C120" s="304"/>
      <c r="D120" s="140" t="s">
        <v>7</v>
      </c>
      <c r="E120" s="144">
        <v>112</v>
      </c>
      <c r="F120" s="182">
        <f>SUM(Reitoria!K100,'C.Av. Cabedelo Centro'!F111,'C.Av. Mangabeira'!E111,'C.Av. Soledade'!E111,Cabedelo!E111,Cajazeiras!E111,'Campina Grande'!E111,'Catolé do Rocha'!E111,Esperança!E111,Guarabira!E111,Itabaiana!E111,Itaporanga!E111,' João Pessoa'!E111,Monteiro!E111,Patos!E111,Picuí!E111,P.Isabel!E111,'Santa Rita'!E111,Sousa!E111)</f>
        <v>1000</v>
      </c>
    </row>
    <row r="121" spans="1:6" x14ac:dyDescent="0.25">
      <c r="A121" s="40"/>
      <c r="B121" s="321" t="s">
        <v>85</v>
      </c>
      <c r="C121" s="322"/>
      <c r="D121" s="164">
        <v>339014</v>
      </c>
      <c r="E121" s="127">
        <v>112</v>
      </c>
      <c r="F121" s="187">
        <f>SUM(F119:F120)</f>
        <v>607044</v>
      </c>
    </row>
    <row r="122" spans="1:6" x14ac:dyDescent="0.25">
      <c r="A122" s="40"/>
      <c r="B122" s="303" t="s">
        <v>12</v>
      </c>
      <c r="C122" s="304"/>
      <c r="D122" s="138">
        <v>339030</v>
      </c>
      <c r="E122" s="144">
        <v>112</v>
      </c>
      <c r="F122" s="182">
        <f>SUM(Reitoria!K102,'C.Av. Cabedelo Centro'!F113,'C.Av. Mangabeira'!E113,'C.Av. Soledade'!E113,Cabedelo!E113,Cajazeiras!E113,'Campina Grande'!E113,'Catolé do Rocha'!E113,Esperança!E113,Guarabira!E113,Itabaiana!E113,Itaporanga!E113,' João Pessoa'!E113,Monteiro!E113,Patos!E113,Picuí!E113,P.Isabel!E113,'Santa Rita'!E113,Sousa!E113)</f>
        <v>1600</v>
      </c>
    </row>
    <row r="123" spans="1:6" x14ac:dyDescent="0.25">
      <c r="A123" s="40"/>
      <c r="B123" s="321" t="s">
        <v>85</v>
      </c>
      <c r="C123" s="322"/>
      <c r="D123" s="165">
        <v>339030</v>
      </c>
      <c r="E123" s="127">
        <v>112</v>
      </c>
      <c r="F123" s="187">
        <f>F122</f>
        <v>1600</v>
      </c>
    </row>
    <row r="124" spans="1:6" x14ac:dyDescent="0.25">
      <c r="A124" s="40"/>
      <c r="B124" s="303" t="s">
        <v>19</v>
      </c>
      <c r="C124" s="304"/>
      <c r="D124" s="138" t="s">
        <v>20</v>
      </c>
      <c r="E124" s="144">
        <v>112</v>
      </c>
      <c r="F124" s="182">
        <f>SUM(Reitoria!K104,'C.Av. Cabedelo Centro'!F115,'C.Av. Mangabeira'!E115,'C.Av. Soledade'!E115,Cabedelo!E115,Cajazeiras!E115,'Campina Grande'!E115,'Catolé do Rocha'!E115,Esperança!E115,Guarabira!E115,Itabaiana!E115,Itaporanga!E115,' João Pessoa'!E115,Monteiro!E115,Patos!E115,Picuí!E115,P.Isabel!E115,'Santa Rita'!E115,Sousa!E115)</f>
        <v>318700</v>
      </c>
    </row>
    <row r="125" spans="1:6" x14ac:dyDescent="0.25">
      <c r="A125" s="40"/>
      <c r="B125" s="303" t="s">
        <v>21</v>
      </c>
      <c r="C125" s="304"/>
      <c r="D125" s="138" t="s">
        <v>22</v>
      </c>
      <c r="E125" s="144">
        <v>112</v>
      </c>
      <c r="F125" s="182">
        <f>SUM(Reitoria!K105,'C.Av. Cabedelo Centro'!F116,'C.Av. Mangabeira'!E116,'C.Av. Soledade'!E116,Cabedelo!E116,Cajazeiras!E116,'Campina Grande'!E116,'Catolé do Rocha'!E116,Esperança!E116,Guarabira!E116,Itabaiana!E116,Itaporanga!E116,' João Pessoa'!E116,Monteiro!E116,Patos!E116,Picuí!E116,P.Isabel!E116,'Santa Rita'!E116,Sousa!E116)</f>
        <v>1000</v>
      </c>
    </row>
    <row r="126" spans="1:6" x14ac:dyDescent="0.25">
      <c r="A126" s="40"/>
      <c r="B126" s="321" t="s">
        <v>85</v>
      </c>
      <c r="C126" s="322"/>
      <c r="D126" s="165">
        <v>339033</v>
      </c>
      <c r="E126" s="127">
        <v>112</v>
      </c>
      <c r="F126" s="187">
        <f>SUM(F124:F125)</f>
        <v>319700</v>
      </c>
    </row>
    <row r="127" spans="1:6" x14ac:dyDescent="0.25">
      <c r="A127" s="40"/>
      <c r="B127" s="303" t="s">
        <v>29</v>
      </c>
      <c r="C127" s="304"/>
      <c r="D127" s="138">
        <v>339036</v>
      </c>
      <c r="E127" s="144">
        <v>112</v>
      </c>
      <c r="F127" s="182">
        <f>SUM(Reitoria!K107,'C.Av. Cabedelo Centro'!F118,'C.Av. Mangabeira'!E118,'C.Av. Soledade'!E118,Cabedelo!E118,Cajazeiras!E118,'Campina Grande'!E118,'Catolé do Rocha'!E118,Esperança!E118,Guarabira!E118,Itabaiana!E118,Itaporanga!E118,' João Pessoa'!E118,Monteiro!E118,Patos!E118,Picuí!E118,P.Isabel!E118,'Santa Rita'!E118,Sousa!E118)</f>
        <v>236032</v>
      </c>
    </row>
    <row r="128" spans="1:6" x14ac:dyDescent="0.25">
      <c r="A128" s="40"/>
      <c r="B128" s="321" t="s">
        <v>85</v>
      </c>
      <c r="C128" s="322"/>
      <c r="D128" s="165">
        <v>339036</v>
      </c>
      <c r="E128" s="127">
        <v>112</v>
      </c>
      <c r="F128" s="187">
        <f>SUM(F127)</f>
        <v>236032</v>
      </c>
    </row>
    <row r="129" spans="1:6" x14ac:dyDescent="0.25">
      <c r="A129" s="40"/>
      <c r="B129" s="303" t="s">
        <v>94</v>
      </c>
      <c r="C129" s="304"/>
      <c r="D129" s="138">
        <v>339039</v>
      </c>
      <c r="E129" s="144">
        <v>112</v>
      </c>
      <c r="F129" s="182">
        <f>SUM(Reitoria!K109,'C.Av. Cabedelo Centro'!F120,'C.Av. Mangabeira'!E120,'C.Av. Soledade'!E120,Cabedelo!E120,Cajazeiras!E120,'Campina Grande'!E120,'Catolé do Rocha'!E120,Esperança!E120,Guarabira!E120,Itabaiana!E120,Itaporanga!E120,' João Pessoa'!E120,Monteiro!E120,Patos!E120,Picuí!E120,P.Isabel!E120,'Santa Rita'!E120,Sousa!E120)</f>
        <v>276174.95</v>
      </c>
    </row>
    <row r="130" spans="1:6" x14ac:dyDescent="0.25">
      <c r="A130" s="40"/>
      <c r="B130" s="321" t="s">
        <v>85</v>
      </c>
      <c r="C130" s="322"/>
      <c r="D130" s="165">
        <v>339039</v>
      </c>
      <c r="E130" s="127">
        <v>112</v>
      </c>
      <c r="F130" s="187">
        <f>SUM(F129)</f>
        <v>276174.95</v>
      </c>
    </row>
    <row r="131" spans="1:6" x14ac:dyDescent="0.25">
      <c r="A131" s="40"/>
      <c r="B131" s="303" t="s">
        <v>63</v>
      </c>
      <c r="C131" s="304"/>
      <c r="D131" s="141">
        <v>339093</v>
      </c>
      <c r="E131" s="144">
        <v>112</v>
      </c>
      <c r="F131" s="182">
        <f>SUM(Reitoria!K111,'C.Av. Cabedelo Centro'!F122,'C.Av. Mangabeira'!E122,'C.Av. Soledade'!E122,Cabedelo!E122,Cajazeiras!E122,'Campina Grande'!E122,'Catolé do Rocha'!E122,Esperança!E122,Guarabira!E122,Itabaiana!E122,Itaporanga!E122,' João Pessoa'!E122,Monteiro!E122,Patos!E122,Picuí!E122,P.Isabel!E122,'Santa Rita'!E122,Sousa!E122)</f>
        <v>339000</v>
      </c>
    </row>
    <row r="132" spans="1:6" x14ac:dyDescent="0.25">
      <c r="A132" s="40"/>
      <c r="B132" s="321" t="s">
        <v>85</v>
      </c>
      <c r="C132" s="322"/>
      <c r="D132" s="188">
        <v>339093</v>
      </c>
      <c r="E132" s="127">
        <v>112</v>
      </c>
      <c r="F132" s="187">
        <f>SUM(F131)</f>
        <v>339000</v>
      </c>
    </row>
    <row r="133" spans="1:6" x14ac:dyDescent="0.25">
      <c r="A133" s="40"/>
      <c r="B133" s="363" t="s">
        <v>83</v>
      </c>
      <c r="C133" s="364"/>
      <c r="D133" s="147">
        <v>339000</v>
      </c>
      <c r="E133" s="146">
        <v>112</v>
      </c>
      <c r="F133" s="17">
        <f>SUM(F121,F123,F126,F128,F130,F132)</f>
        <v>1779550.95</v>
      </c>
    </row>
    <row r="134" spans="1:6" ht="15.75" thickBot="1" x14ac:dyDescent="0.3">
      <c r="A134" s="40"/>
      <c r="B134" s="331" t="s">
        <v>129</v>
      </c>
      <c r="C134" s="332"/>
      <c r="D134" s="148"/>
      <c r="E134" s="149"/>
      <c r="F134" s="18">
        <f>F133</f>
        <v>1779550.95</v>
      </c>
    </row>
    <row r="135" spans="1:6" ht="15.75" thickBot="1" x14ac:dyDescent="0.3">
      <c r="A135" s="40"/>
      <c r="B135" s="314" t="s">
        <v>96</v>
      </c>
      <c r="C135" s="315"/>
      <c r="D135" s="315"/>
      <c r="E135" s="315"/>
      <c r="F135" s="316"/>
    </row>
    <row r="136" spans="1:6" x14ac:dyDescent="0.25">
      <c r="A136" s="40"/>
      <c r="B136" s="303" t="s">
        <v>75</v>
      </c>
      <c r="C136" s="304"/>
      <c r="D136" s="168">
        <v>449052</v>
      </c>
      <c r="E136" s="145">
        <v>112</v>
      </c>
      <c r="F136" s="22">
        <f>SUM(Reitoria!K116,'C.Av. Cabedelo Centro'!F127,'C.Av. Mangabeira'!E127,'C.Av. Soledade'!E127,Cabedelo!E127,Cajazeiras!E127,'Campina Grande'!E127,'Catolé do Rocha'!E127,Esperança!E127,Guarabira!E127,Itabaiana!E127,Itaporanga!E127,' João Pessoa'!E127,Monteiro!E127,Patos!E127,Picuí!E127,P.Isabel!E127,'Santa Rita'!E127,Sousa!E127)</f>
        <v>34064</v>
      </c>
    </row>
    <row r="137" spans="1:6" x14ac:dyDescent="0.25">
      <c r="A137" s="40"/>
      <c r="B137" s="372" t="s">
        <v>83</v>
      </c>
      <c r="C137" s="373"/>
      <c r="D137" s="150">
        <v>449052</v>
      </c>
      <c r="E137" s="151">
        <v>112</v>
      </c>
      <c r="F137" s="189">
        <f>SUM(F136)</f>
        <v>34064</v>
      </c>
    </row>
    <row r="138" spans="1:6" x14ac:dyDescent="0.25">
      <c r="A138" s="40"/>
      <c r="B138" s="374" t="s">
        <v>84</v>
      </c>
      <c r="C138" s="375"/>
      <c r="D138" s="167">
        <v>449000</v>
      </c>
      <c r="E138" s="167">
        <v>112</v>
      </c>
      <c r="F138" s="190">
        <f>SUM(F137)</f>
        <v>34064</v>
      </c>
    </row>
    <row r="139" spans="1:6" ht="15.75" thickBot="1" x14ac:dyDescent="0.3">
      <c r="A139" s="40"/>
      <c r="B139" s="331" t="s">
        <v>132</v>
      </c>
      <c r="C139" s="332"/>
      <c r="D139" s="179"/>
      <c r="E139" s="180"/>
      <c r="F139" s="181">
        <f>F138</f>
        <v>34064</v>
      </c>
    </row>
    <row r="140" spans="1:6" ht="15.75" thickBot="1" x14ac:dyDescent="0.3">
      <c r="A140" s="40"/>
      <c r="B140" s="319" t="s">
        <v>130</v>
      </c>
      <c r="C140" s="320"/>
      <c r="D140" s="131"/>
      <c r="E140" s="130"/>
      <c r="F140" s="15">
        <f>SUM(F134,F139)</f>
        <v>1813614.95</v>
      </c>
    </row>
    <row r="141" spans="1:6" x14ac:dyDescent="0.25">
      <c r="A141" s="40"/>
      <c r="B141" s="98"/>
      <c r="C141" s="98"/>
      <c r="D141" s="98"/>
      <c r="E141" s="98"/>
      <c r="F141" s="98"/>
    </row>
    <row r="142" spans="1:6" ht="15.75" thickBot="1" x14ac:dyDescent="0.3">
      <c r="A142" s="40"/>
      <c r="B142" s="98"/>
      <c r="C142" s="98"/>
      <c r="D142" s="98"/>
      <c r="E142" s="98"/>
      <c r="F142" s="98"/>
    </row>
    <row r="143" spans="1:6" ht="27" customHeight="1" x14ac:dyDescent="0.25">
      <c r="A143" s="40"/>
      <c r="B143" s="343" t="s">
        <v>133</v>
      </c>
      <c r="C143" s="344"/>
      <c r="D143" s="344"/>
      <c r="E143" s="344"/>
      <c r="F143" s="345"/>
    </row>
    <row r="144" spans="1:6" ht="15" customHeight="1" x14ac:dyDescent="0.25">
      <c r="A144" s="40"/>
      <c r="B144" s="360" t="s">
        <v>164</v>
      </c>
      <c r="C144" s="361"/>
      <c r="D144" s="361"/>
      <c r="E144" s="361"/>
      <c r="F144" s="362"/>
    </row>
    <row r="145" spans="1:6" ht="15.75" thickBot="1" x14ac:dyDescent="0.3">
      <c r="A145" s="40"/>
      <c r="B145" s="339"/>
      <c r="C145" s="340"/>
      <c r="D145" s="155"/>
      <c r="E145" s="158"/>
      <c r="F145" s="159"/>
    </row>
    <row r="146" spans="1:6" ht="25.5" thickBot="1" x14ac:dyDescent="0.3">
      <c r="A146" s="40"/>
      <c r="B146" s="341" t="s">
        <v>1</v>
      </c>
      <c r="C146" s="342"/>
      <c r="D146" s="136" t="s">
        <v>2</v>
      </c>
      <c r="E146" s="136" t="s">
        <v>3</v>
      </c>
      <c r="F146" s="160" t="s">
        <v>122</v>
      </c>
    </row>
    <row r="147" spans="1:6" ht="15.75" thickBot="1" x14ac:dyDescent="0.3">
      <c r="A147" s="40"/>
      <c r="B147" s="311" t="s">
        <v>95</v>
      </c>
      <c r="C147" s="312"/>
      <c r="D147" s="312"/>
      <c r="E147" s="312"/>
      <c r="F147" s="313"/>
    </row>
    <row r="148" spans="1:6" x14ac:dyDescent="0.25">
      <c r="A148" s="40"/>
      <c r="B148" s="317" t="s">
        <v>135</v>
      </c>
      <c r="C148" s="318"/>
      <c r="D148" s="138">
        <v>335041</v>
      </c>
      <c r="E148" s="144">
        <v>100</v>
      </c>
      <c r="F148" s="22">
        <f>Reitoria!K128</f>
        <v>40942</v>
      </c>
    </row>
    <row r="149" spans="1:6" x14ac:dyDescent="0.25">
      <c r="A149" s="40"/>
      <c r="B149" s="353" t="s">
        <v>83</v>
      </c>
      <c r="C149" s="354"/>
      <c r="D149" s="150"/>
      <c r="E149" s="151">
        <v>100</v>
      </c>
      <c r="F149" s="11">
        <f>SUM(F148)</f>
        <v>40942</v>
      </c>
    </row>
    <row r="150" spans="1:6" ht="15.75" thickBot="1" x14ac:dyDescent="0.3">
      <c r="A150" s="40"/>
      <c r="B150" s="319" t="s">
        <v>130</v>
      </c>
      <c r="C150" s="376"/>
      <c r="D150" s="131"/>
      <c r="E150" s="130"/>
      <c r="F150" s="15">
        <f>F149</f>
        <v>40942</v>
      </c>
    </row>
    <row r="151" spans="1:6" x14ac:dyDescent="0.25">
      <c r="A151" s="40"/>
      <c r="B151" s="98"/>
      <c r="C151" s="98"/>
      <c r="D151" s="98"/>
      <c r="E151" s="98"/>
      <c r="F151" s="98"/>
    </row>
    <row r="152" spans="1:6" x14ac:dyDescent="0.25">
      <c r="A152" s="40"/>
      <c r="B152" s="98"/>
      <c r="C152" s="98"/>
      <c r="D152" s="98"/>
      <c r="E152" s="98"/>
      <c r="F152" s="98"/>
    </row>
    <row r="153" spans="1:6" ht="15.75" thickBot="1" x14ac:dyDescent="0.3">
      <c r="A153" s="40"/>
    </row>
    <row r="154" spans="1:6" x14ac:dyDescent="0.25">
      <c r="A154" s="40"/>
      <c r="B154" s="343" t="s">
        <v>150</v>
      </c>
      <c r="C154" s="344"/>
      <c r="D154" s="344"/>
      <c r="E154" s="344"/>
      <c r="F154" s="345"/>
    </row>
    <row r="155" spans="1:6" x14ac:dyDescent="0.25">
      <c r="A155" s="40"/>
      <c r="B155" s="360" t="s">
        <v>165</v>
      </c>
      <c r="C155" s="361"/>
      <c r="D155" s="361"/>
      <c r="E155" s="361"/>
      <c r="F155" s="362"/>
    </row>
    <row r="156" spans="1:6" ht="15.75" thickBot="1" x14ac:dyDescent="0.3">
      <c r="A156" s="40"/>
      <c r="B156" s="339"/>
      <c r="C156" s="340"/>
      <c r="D156" s="155"/>
      <c r="E156" s="158"/>
      <c r="F156" s="159"/>
    </row>
    <row r="157" spans="1:6" ht="25.5" thickBot="1" x14ac:dyDescent="0.3">
      <c r="A157" s="40"/>
      <c r="B157" s="341" t="s">
        <v>1</v>
      </c>
      <c r="C157" s="342"/>
      <c r="D157" s="136" t="s">
        <v>2</v>
      </c>
      <c r="E157" s="136" t="s">
        <v>3</v>
      </c>
      <c r="F157" s="160" t="s">
        <v>122</v>
      </c>
    </row>
    <row r="158" spans="1:6" ht="15.75" thickBot="1" x14ac:dyDescent="0.3">
      <c r="A158" s="40"/>
      <c r="B158" s="311" t="s">
        <v>95</v>
      </c>
      <c r="C158" s="312"/>
      <c r="D158" s="312"/>
      <c r="E158" s="312"/>
      <c r="F158" s="313"/>
    </row>
    <row r="159" spans="1:6" x14ac:dyDescent="0.25">
      <c r="A159" s="40"/>
      <c r="B159" s="317" t="s">
        <v>135</v>
      </c>
      <c r="C159" s="318"/>
      <c r="D159" s="138">
        <v>335041</v>
      </c>
      <c r="E159" s="144">
        <v>100</v>
      </c>
      <c r="F159" s="22">
        <v>4500</v>
      </c>
    </row>
    <row r="160" spans="1:6" x14ac:dyDescent="0.25">
      <c r="A160" s="40"/>
      <c r="B160" s="353" t="s">
        <v>83</v>
      </c>
      <c r="C160" s="354"/>
      <c r="D160" s="150"/>
      <c r="E160" s="151">
        <v>100</v>
      </c>
      <c r="F160" s="11">
        <f>SUM(F159)</f>
        <v>4500</v>
      </c>
    </row>
    <row r="161" spans="1:11" ht="15.75" thickBot="1" x14ac:dyDescent="0.3">
      <c r="A161" s="40"/>
      <c r="B161" s="319" t="s">
        <v>130</v>
      </c>
      <c r="C161" s="376"/>
      <c r="D161" s="131"/>
      <c r="E161" s="130"/>
      <c r="F161" s="15">
        <f>F160</f>
        <v>4500</v>
      </c>
    </row>
    <row r="162" spans="1:11" x14ac:dyDescent="0.25">
      <c r="A162" s="40"/>
    </row>
    <row r="163" spans="1:11" ht="15.75" thickBot="1" x14ac:dyDescent="0.3">
      <c r="A163" s="40"/>
    </row>
    <row r="164" spans="1:11" x14ac:dyDescent="0.25">
      <c r="A164" s="40"/>
      <c r="B164" s="343" t="s">
        <v>150</v>
      </c>
      <c r="C164" s="344"/>
      <c r="D164" s="344"/>
      <c r="E164" s="344"/>
      <c r="F164" s="345"/>
      <c r="K164" s="207"/>
    </row>
    <row r="165" spans="1:11" x14ac:dyDescent="0.25">
      <c r="A165" s="40"/>
      <c r="B165" s="360" t="s">
        <v>163</v>
      </c>
      <c r="C165" s="361"/>
      <c r="D165" s="361"/>
      <c r="E165" s="361"/>
      <c r="F165" s="362"/>
      <c r="K165" s="207"/>
    </row>
    <row r="166" spans="1:11" ht="15.75" thickBot="1" x14ac:dyDescent="0.3">
      <c r="A166" s="40"/>
      <c r="B166" s="339"/>
      <c r="C166" s="340"/>
      <c r="D166" s="155"/>
      <c r="E166" s="158"/>
      <c r="F166" s="159"/>
    </row>
    <row r="167" spans="1:11" ht="25.5" thickBot="1" x14ac:dyDescent="0.3">
      <c r="B167" s="341" t="s">
        <v>1</v>
      </c>
      <c r="C167" s="342"/>
      <c r="D167" s="136" t="s">
        <v>2</v>
      </c>
      <c r="E167" s="136" t="s">
        <v>3</v>
      </c>
      <c r="F167" s="160" t="s">
        <v>122</v>
      </c>
    </row>
    <row r="168" spans="1:11" ht="15.75" thickBot="1" x14ac:dyDescent="0.3">
      <c r="B168" s="311" t="s">
        <v>95</v>
      </c>
      <c r="C168" s="312"/>
      <c r="D168" s="312"/>
      <c r="E168" s="312"/>
      <c r="F168" s="313"/>
      <c r="K168" s="207"/>
    </row>
    <row r="169" spans="1:11" x14ac:dyDescent="0.25">
      <c r="B169" s="317"/>
      <c r="C169" s="318"/>
      <c r="D169" s="138"/>
      <c r="E169" s="144"/>
      <c r="F169" s="22">
        <v>104000</v>
      </c>
      <c r="K169" s="207"/>
    </row>
    <row r="170" spans="1:11" x14ac:dyDescent="0.25">
      <c r="B170" s="353" t="s">
        <v>83</v>
      </c>
      <c r="C170" s="354"/>
      <c r="D170" s="150"/>
      <c r="E170" s="151"/>
      <c r="F170" s="11">
        <f>SUM(F169)</f>
        <v>104000</v>
      </c>
    </row>
    <row r="171" spans="1:11" ht="15.75" thickBot="1" x14ac:dyDescent="0.3">
      <c r="B171" s="319" t="s">
        <v>130</v>
      </c>
      <c r="C171" s="376"/>
      <c r="D171" s="131"/>
      <c r="E171" s="130"/>
      <c r="F171" s="15">
        <f>F170</f>
        <v>104000</v>
      </c>
      <c r="K171" s="207"/>
    </row>
    <row r="173" spans="1:11" ht="15.75" thickBot="1" x14ac:dyDescent="0.3"/>
    <row r="174" spans="1:11" x14ac:dyDescent="0.25">
      <c r="B174" s="343" t="s">
        <v>151</v>
      </c>
      <c r="C174" s="344"/>
      <c r="D174" s="344"/>
      <c r="E174" s="344"/>
      <c r="F174" s="345"/>
    </row>
    <row r="175" spans="1:11" x14ac:dyDescent="0.25">
      <c r="B175" s="378"/>
      <c r="C175" s="361"/>
      <c r="D175" s="361"/>
      <c r="E175" s="361"/>
      <c r="F175" s="362"/>
    </row>
    <row r="176" spans="1:11" ht="15.75" thickBot="1" x14ac:dyDescent="0.3">
      <c r="B176" s="339"/>
      <c r="C176" s="340"/>
      <c r="D176" s="155"/>
      <c r="E176" s="158"/>
      <c r="F176" s="159"/>
    </row>
    <row r="177" spans="2:11" ht="25.5" thickBot="1" x14ac:dyDescent="0.3">
      <c r="B177" s="341" t="s">
        <v>1</v>
      </c>
      <c r="C177" s="342"/>
      <c r="D177" s="136" t="s">
        <v>2</v>
      </c>
      <c r="E177" s="136" t="s">
        <v>3</v>
      </c>
      <c r="F177" s="160" t="s">
        <v>122</v>
      </c>
      <c r="K177" s="207"/>
    </row>
    <row r="178" spans="2:11" ht="15.75" thickBot="1" x14ac:dyDescent="0.3">
      <c r="B178" s="311" t="s">
        <v>95</v>
      </c>
      <c r="C178" s="312"/>
      <c r="D178" s="312"/>
      <c r="E178" s="312"/>
      <c r="F178" s="313"/>
    </row>
    <row r="179" spans="2:11" x14ac:dyDescent="0.25">
      <c r="B179" s="303" t="s">
        <v>8</v>
      </c>
      <c r="C179" s="304"/>
      <c r="D179" s="140">
        <v>339018</v>
      </c>
      <c r="E179" s="141">
        <v>100</v>
      </c>
      <c r="F179" s="22">
        <v>441578</v>
      </c>
    </row>
    <row r="180" spans="2:11" x14ac:dyDescent="0.25">
      <c r="B180" s="353" t="s">
        <v>83</v>
      </c>
      <c r="C180" s="354"/>
      <c r="D180" s="150"/>
      <c r="E180" s="151"/>
      <c r="F180" s="11">
        <f>SUM(F179)</f>
        <v>441578</v>
      </c>
    </row>
    <row r="181" spans="2:11" ht="15.75" thickBot="1" x14ac:dyDescent="0.3">
      <c r="B181" s="319" t="s">
        <v>130</v>
      </c>
      <c r="C181" s="376"/>
      <c r="D181" s="131"/>
      <c r="E181" s="130"/>
      <c r="F181" s="15">
        <f>F180</f>
        <v>441578</v>
      </c>
    </row>
    <row r="183" spans="2:11" ht="15.75" thickBot="1" x14ac:dyDescent="0.3"/>
    <row r="184" spans="2:11" x14ac:dyDescent="0.25">
      <c r="B184" s="377" t="s">
        <v>152</v>
      </c>
      <c r="C184" s="344"/>
      <c r="D184" s="344"/>
      <c r="E184" s="344"/>
      <c r="F184" s="345"/>
    </row>
    <row r="185" spans="2:11" x14ac:dyDescent="0.25">
      <c r="B185" s="378" t="s">
        <v>169</v>
      </c>
      <c r="C185" s="361"/>
      <c r="D185" s="361"/>
      <c r="E185" s="361"/>
      <c r="F185" s="362"/>
      <c r="I185" s="207"/>
    </row>
    <row r="186" spans="2:11" ht="15.75" thickBot="1" x14ac:dyDescent="0.3">
      <c r="B186" s="339"/>
      <c r="C186" s="340"/>
      <c r="D186" s="155"/>
      <c r="E186" s="158"/>
      <c r="F186" s="159"/>
      <c r="I186" s="207"/>
    </row>
    <row r="187" spans="2:11" ht="25.5" thickBot="1" x14ac:dyDescent="0.3">
      <c r="B187" s="341" t="s">
        <v>1</v>
      </c>
      <c r="C187" s="342"/>
      <c r="D187" s="136" t="s">
        <v>2</v>
      </c>
      <c r="E187" s="136" t="s">
        <v>3</v>
      </c>
      <c r="F187" s="160" t="s">
        <v>122</v>
      </c>
    </row>
    <row r="188" spans="2:11" ht="15.75" thickBot="1" x14ac:dyDescent="0.3">
      <c r="B188" s="379" t="s">
        <v>95</v>
      </c>
      <c r="C188" s="380"/>
      <c r="D188" s="312"/>
      <c r="E188" s="312"/>
      <c r="F188" s="313"/>
    </row>
    <row r="189" spans="2:11" x14ac:dyDescent="0.25">
      <c r="B189" s="381" t="s">
        <v>29</v>
      </c>
      <c r="C189" s="381"/>
      <c r="D189" s="138">
        <v>339036</v>
      </c>
      <c r="E189" s="144">
        <v>250</v>
      </c>
      <c r="F189" s="22">
        <v>1850000</v>
      </c>
    </row>
    <row r="190" spans="2:11" x14ac:dyDescent="0.25">
      <c r="B190" s="404" t="s">
        <v>67</v>
      </c>
      <c r="C190" s="404"/>
      <c r="D190" s="138">
        <v>339147</v>
      </c>
      <c r="E190" s="144">
        <v>250</v>
      </c>
      <c r="F190" s="22">
        <v>370000</v>
      </c>
    </row>
    <row r="191" spans="2:11" x14ac:dyDescent="0.25">
      <c r="B191" s="381" t="s">
        <v>75</v>
      </c>
      <c r="C191" s="381"/>
      <c r="D191" s="138">
        <v>449052</v>
      </c>
      <c r="E191" s="144">
        <v>250</v>
      </c>
      <c r="F191" s="22">
        <v>302404</v>
      </c>
    </row>
    <row r="192" spans="2:11" x14ac:dyDescent="0.25">
      <c r="B192" s="353" t="s">
        <v>83</v>
      </c>
      <c r="C192" s="354"/>
      <c r="D192" s="150"/>
      <c r="E192" s="151"/>
      <c r="F192" s="11">
        <f>SUM(F189:F191)</f>
        <v>2522404</v>
      </c>
    </row>
    <row r="193" spans="2:6" ht="15.75" thickBot="1" x14ac:dyDescent="0.3">
      <c r="B193" s="319" t="s">
        <v>130</v>
      </c>
      <c r="C193" s="376"/>
      <c r="D193" s="131"/>
      <c r="E193" s="130"/>
      <c r="F193" s="15">
        <f>F192</f>
        <v>2522404</v>
      </c>
    </row>
    <row r="195" spans="2:6" ht="15.75" thickBot="1" x14ac:dyDescent="0.3"/>
    <row r="196" spans="2:6" x14ac:dyDescent="0.25">
      <c r="B196" s="377" t="s">
        <v>153</v>
      </c>
      <c r="C196" s="344"/>
      <c r="D196" s="344"/>
      <c r="E196" s="344"/>
      <c r="F196" s="345"/>
    </row>
    <row r="197" spans="2:6" x14ac:dyDescent="0.25">
      <c r="B197" s="378" t="s">
        <v>166</v>
      </c>
      <c r="C197" s="361"/>
      <c r="D197" s="361"/>
      <c r="E197" s="361"/>
      <c r="F197" s="362"/>
    </row>
    <row r="198" spans="2:6" ht="15.75" thickBot="1" x14ac:dyDescent="0.3">
      <c r="B198" s="339"/>
      <c r="C198" s="340"/>
      <c r="D198" s="155"/>
      <c r="E198" s="158"/>
      <c r="F198" s="159"/>
    </row>
    <row r="199" spans="2:6" ht="25.5" thickBot="1" x14ac:dyDescent="0.3">
      <c r="B199" s="341" t="s">
        <v>1</v>
      </c>
      <c r="C199" s="342"/>
      <c r="D199" s="136" t="s">
        <v>2</v>
      </c>
      <c r="E199" s="136" t="s">
        <v>3</v>
      </c>
      <c r="F199" s="160" t="s">
        <v>122</v>
      </c>
    </row>
    <row r="200" spans="2:6" ht="15.75" thickBot="1" x14ac:dyDescent="0.3">
      <c r="B200" s="311" t="s">
        <v>95</v>
      </c>
      <c r="C200" s="312"/>
      <c r="D200" s="312"/>
      <c r="E200" s="312"/>
      <c r="F200" s="313"/>
    </row>
    <row r="201" spans="2:6" x14ac:dyDescent="0.25">
      <c r="B201" s="317" t="s">
        <v>154</v>
      </c>
      <c r="C201" s="318"/>
      <c r="D201" s="138">
        <v>334197</v>
      </c>
      <c r="E201" s="144"/>
      <c r="F201" s="22">
        <v>25225</v>
      </c>
    </row>
    <row r="202" spans="2:6" x14ac:dyDescent="0.25">
      <c r="B202" s="353" t="s">
        <v>83</v>
      </c>
      <c r="C202" s="354"/>
      <c r="D202" s="150"/>
      <c r="E202" s="151"/>
      <c r="F202" s="11">
        <f>SUM(F201)</f>
        <v>25225</v>
      </c>
    </row>
    <row r="203" spans="2:6" ht="15.75" thickBot="1" x14ac:dyDescent="0.3">
      <c r="B203" s="319" t="s">
        <v>130</v>
      </c>
      <c r="C203" s="376"/>
      <c r="D203" s="131"/>
      <c r="E203" s="130"/>
      <c r="F203" s="15">
        <f>F202</f>
        <v>25225</v>
      </c>
    </row>
    <row r="210" spans="2:6" ht="15.75" thickBot="1" x14ac:dyDescent="0.3"/>
    <row r="211" spans="2:6" ht="15.75" thickBot="1" x14ac:dyDescent="0.3">
      <c r="B211" s="365" t="s">
        <v>126</v>
      </c>
      <c r="C211" s="366"/>
      <c r="D211" s="366"/>
      <c r="E211" s="366"/>
      <c r="F211" s="367"/>
    </row>
    <row r="212" spans="2:6" ht="25.5" thickBot="1" x14ac:dyDescent="0.3">
      <c r="B212" s="368" t="s">
        <v>1</v>
      </c>
      <c r="C212" s="369"/>
      <c r="D212" s="191" t="s">
        <v>97</v>
      </c>
      <c r="E212" s="191" t="s">
        <v>3</v>
      </c>
      <c r="F212" s="160" t="s">
        <v>122</v>
      </c>
    </row>
    <row r="213" spans="2:6" x14ac:dyDescent="0.25">
      <c r="B213" s="397" t="s">
        <v>99</v>
      </c>
      <c r="C213" s="398"/>
      <c r="D213" s="192" t="s">
        <v>98</v>
      </c>
      <c r="E213" s="169">
        <v>112</v>
      </c>
      <c r="F213" s="22">
        <f>SUM(Reitoria!K135,'C.Av. Cabedelo Centro'!F136,'C.Av. Mangabeira'!E136,'C.Av. Soledade'!E136,Cabedelo!E136,Cajazeiras!E136,'Campina Grande'!E136,'Catolé do Rocha'!E136,Esperança!E136,Guarabira!E136,Itabaiana!E136,Itaporanga!E136,' João Pessoa'!E136,Monteiro!E136,Patos!E136,Picuí!E136,P.Isabel!E136,'Santa Rita'!E136,Sousa!E136)</f>
        <v>41735200.600000001</v>
      </c>
    </row>
    <row r="214" spans="2:6" x14ac:dyDescent="0.25">
      <c r="B214" s="399"/>
      <c r="C214" s="400"/>
      <c r="D214" s="192">
        <v>4572</v>
      </c>
      <c r="E214" s="169">
        <v>112</v>
      </c>
      <c r="F214" s="22">
        <f>SUM(Reitoria!K136,'C.Av. Cabedelo Centro'!F138,'C.Av. Mangabeira'!E138,'C.Av. Soledade'!E138,Cabedelo!E138,Cajazeiras!E138,'Campina Grande'!E138,'Catolé do Rocha'!E138,Esperança!E138,Guarabira!E138,Itabaiana!E138,Itaporanga!E138,' João Pessoa'!E138,Monteiro!E138,Patos!E138,Picuí!E138,P.Isabel!E138,'Santa Rita'!E138,Sousa!E138)</f>
        <v>1779550.95</v>
      </c>
    </row>
    <row r="215" spans="2:6" x14ac:dyDescent="0.25">
      <c r="B215" s="399"/>
      <c r="C215" s="400"/>
      <c r="D215" s="192">
        <v>2994</v>
      </c>
      <c r="E215" s="169">
        <v>100</v>
      </c>
      <c r="F215" s="22">
        <f>SUM('C.Av. Cabedelo Centro'!F137,'C.Av. Mangabeira'!E137,'C.Av. Soledade'!E137,Cabedelo!E137,Cajazeiras!E137,'Campina Grande'!E137,'Catolé do Rocha'!E137,Esperança!E137,Guarabira!E137,Itabaiana!E137,Itaporanga!E137,' João Pessoa'!E137,Monteiro!E137,Patos!E137,Picuí!E137,P.Isabel!E137,'Santa Rita'!E137,Sousa!E137)</f>
        <v>13001307.920000002</v>
      </c>
    </row>
    <row r="216" spans="2:6" x14ac:dyDescent="0.25">
      <c r="B216" s="399"/>
      <c r="C216" s="400"/>
      <c r="D216" s="192" t="s">
        <v>146</v>
      </c>
      <c r="E216" s="169">
        <v>100</v>
      </c>
      <c r="F216" s="22">
        <f>Reitoria!K137</f>
        <v>40942</v>
      </c>
    </row>
    <row r="217" spans="2:6" x14ac:dyDescent="0.25">
      <c r="B217" s="399"/>
      <c r="C217" s="401"/>
      <c r="D217" s="169" t="s">
        <v>159</v>
      </c>
      <c r="E217" s="192"/>
      <c r="F217" s="22">
        <f>F161</f>
        <v>4500</v>
      </c>
    </row>
    <row r="218" spans="2:6" ht="15.75" thickBot="1" x14ac:dyDescent="0.3">
      <c r="B218" s="402"/>
      <c r="C218" s="403"/>
      <c r="D218" s="370" t="s">
        <v>100</v>
      </c>
      <c r="E218" s="371"/>
      <c r="F218" s="193">
        <f>SUM(F213:F217)</f>
        <v>56561501.470000006</v>
      </c>
    </row>
    <row r="219" spans="2:6" x14ac:dyDescent="0.25">
      <c r="B219" s="386" t="s">
        <v>101</v>
      </c>
      <c r="C219" s="387"/>
      <c r="D219" s="192" t="s">
        <v>98</v>
      </c>
      <c r="E219" s="169">
        <v>112</v>
      </c>
      <c r="F219" s="22">
        <f>SUM(Reitoria!K139,'C.Av. Cabedelo Centro'!F140,'C.Av. Mangabeira'!E140,'C.Av. Soledade'!E140,Cabedelo!E140,Cajazeiras!E140,'Campina Grande'!E140,'Catolé do Rocha'!E140,Esperança!E140,Guarabira!E140,Itabaiana!E140,Itaporanga!E140,' João Pessoa'!E140,Monteiro!E140,Patos!E140,Picuí!E140,P.Isabel!E140,'Santa Rita'!E140,Sousa!E140)</f>
        <v>7037195.9899999993</v>
      </c>
    </row>
    <row r="220" spans="2:6" x14ac:dyDescent="0.25">
      <c r="B220" s="388"/>
      <c r="C220" s="389"/>
      <c r="D220" s="192">
        <v>4572</v>
      </c>
      <c r="E220" s="169">
        <v>112</v>
      </c>
      <c r="F220" s="22">
        <f>SUM(Reitoria!K140,'C.Av. Cabedelo Centro'!F142,'C.Av. Mangabeira'!E142,'C.Av. Soledade'!E142,Cabedelo!E142,Cajazeiras!E142,'Campina Grande'!E142,'Catolé do Rocha'!E142,Esperança!E142,Guarabira!E142,Itabaiana!E142,Itaporanga!E142,' João Pessoa'!E142,Monteiro!E142,Patos!E142,Picuí!E142,P.Isabel!E142,'Santa Rita'!E142,Sousa!E142)</f>
        <v>34064</v>
      </c>
    </row>
    <row r="221" spans="2:6" x14ac:dyDescent="0.25">
      <c r="B221" s="388"/>
      <c r="C221" s="389"/>
      <c r="D221" s="192">
        <v>2994</v>
      </c>
      <c r="E221" s="169">
        <v>100</v>
      </c>
      <c r="F221" s="22">
        <f>SUM('C.Av. Cabedelo Centro'!F141,'C.Av. Mangabeira'!E141,'C.Av. Soledade'!E141,Cabedelo!E141,Cajazeiras!E141,'Campina Grande'!E141,'Catolé do Rocha'!E141,Esperança!E141,Guarabira!E141,Itabaiana!E141,Itaporanga!E141,' João Pessoa'!E141,Monteiro!E141,Patos!E141,Picuí!E141,P.Isabel!E141,'Santa Rita'!E141,Sousa!E141)</f>
        <v>0</v>
      </c>
    </row>
    <row r="222" spans="2:6" x14ac:dyDescent="0.25">
      <c r="B222" s="388"/>
      <c r="C222" s="390"/>
      <c r="D222" s="169" t="s">
        <v>121</v>
      </c>
      <c r="E222" s="194">
        <v>112</v>
      </c>
      <c r="F222" s="22">
        <f>Reitoria!K141</f>
        <v>2926829</v>
      </c>
    </row>
    <row r="223" spans="2:6" ht="15.75" thickBot="1" x14ac:dyDescent="0.3">
      <c r="B223" s="391"/>
      <c r="C223" s="392"/>
      <c r="D223" s="393" t="s">
        <v>100</v>
      </c>
      <c r="E223" s="394"/>
      <c r="F223" s="193">
        <f>SUM(F219:F222)</f>
        <v>9998088.9899999984</v>
      </c>
    </row>
    <row r="224" spans="2:6" ht="15.75" thickBot="1" x14ac:dyDescent="0.3">
      <c r="B224" s="365" t="s">
        <v>83</v>
      </c>
      <c r="C224" s="366"/>
      <c r="D224" s="395"/>
      <c r="E224" s="396"/>
      <c r="F224" s="216">
        <f>SUM(F218,F223)</f>
        <v>66559590.460000008</v>
      </c>
    </row>
    <row r="225" spans="2:6" ht="29.25" customHeight="1" thickBot="1" x14ac:dyDescent="0.3">
      <c r="B225" s="368" t="s">
        <v>1</v>
      </c>
      <c r="C225" s="405"/>
      <c r="D225" s="170" t="s">
        <v>97</v>
      </c>
      <c r="E225" s="170" t="s">
        <v>3</v>
      </c>
      <c r="F225" s="217" t="s">
        <v>122</v>
      </c>
    </row>
    <row r="226" spans="2:6" x14ac:dyDescent="0.25">
      <c r="B226" s="219" t="s">
        <v>158</v>
      </c>
      <c r="C226" s="210"/>
      <c r="D226" s="221" t="s">
        <v>156</v>
      </c>
      <c r="E226" s="221" t="s">
        <v>157</v>
      </c>
      <c r="F226" s="220">
        <f>F181</f>
        <v>441578</v>
      </c>
    </row>
    <row r="227" spans="2:6" x14ac:dyDescent="0.25">
      <c r="B227" s="301"/>
      <c r="C227" s="302"/>
      <c r="D227" s="222" t="s">
        <v>160</v>
      </c>
      <c r="E227" s="222" t="s">
        <v>157</v>
      </c>
      <c r="F227" s="218">
        <f>F171</f>
        <v>104000</v>
      </c>
    </row>
    <row r="228" spans="2:6" x14ac:dyDescent="0.25">
      <c r="B228" s="301"/>
      <c r="C228" s="302"/>
      <c r="D228" s="409" t="s">
        <v>100</v>
      </c>
      <c r="E228" s="410"/>
      <c r="F228" s="223">
        <f>SUM(F226:F227)</f>
        <v>545578</v>
      </c>
    </row>
    <row r="229" spans="2:6" ht="15.75" thickBot="1" x14ac:dyDescent="0.3">
      <c r="B229" s="406" t="s">
        <v>161</v>
      </c>
      <c r="C229" s="407"/>
      <c r="D229" s="407"/>
      <c r="E229" s="408"/>
      <c r="F229" s="225">
        <f>SUM(F224,F228)</f>
        <v>67105168.460000008</v>
      </c>
    </row>
    <row r="230" spans="2:6" ht="25.5" thickBot="1" x14ac:dyDescent="0.3">
      <c r="B230" s="368" t="s">
        <v>1</v>
      </c>
      <c r="C230" s="405"/>
      <c r="D230" s="212" t="s">
        <v>97</v>
      </c>
      <c r="E230" s="212" t="s">
        <v>3</v>
      </c>
      <c r="F230" s="160" t="s">
        <v>122</v>
      </c>
    </row>
    <row r="231" spans="2:6" ht="15.75" thickBot="1" x14ac:dyDescent="0.3">
      <c r="B231" s="208" t="s">
        <v>155</v>
      </c>
      <c r="C231" s="211"/>
      <c r="D231" s="214" t="s">
        <v>98</v>
      </c>
      <c r="E231" s="214">
        <v>250</v>
      </c>
      <c r="F231" s="215">
        <f>F193</f>
        <v>2522404</v>
      </c>
    </row>
    <row r="232" spans="2:6" ht="15.75" thickBot="1" x14ac:dyDescent="0.3">
      <c r="B232" s="209" t="s">
        <v>154</v>
      </c>
      <c r="C232" s="211"/>
      <c r="D232" s="214"/>
      <c r="E232" s="214">
        <v>250</v>
      </c>
      <c r="F232" s="215">
        <f>F203</f>
        <v>25225</v>
      </c>
    </row>
    <row r="233" spans="2:6" ht="15.75" thickBot="1" x14ac:dyDescent="0.3">
      <c r="B233" s="209"/>
      <c r="C233" s="211"/>
      <c r="D233" s="299" t="s">
        <v>100</v>
      </c>
      <c r="E233" s="300"/>
      <c r="F233" s="224">
        <f>SUM(F231:F232)</f>
        <v>2547629</v>
      </c>
    </row>
    <row r="234" spans="2:6" ht="15.75" thickBot="1" x14ac:dyDescent="0.3">
      <c r="B234" s="382" t="s">
        <v>162</v>
      </c>
      <c r="C234" s="383"/>
      <c r="D234" s="384"/>
      <c r="E234" s="385"/>
      <c r="F234" s="213">
        <f>SUM(F224,F228,F233)</f>
        <v>69652797.460000008</v>
      </c>
    </row>
  </sheetData>
  <sheetProtection sheet="1" objects="1" scenarios="1" insertColumns="0" insertRows="0" deleteColumns="0" deleteRows="0"/>
  <mergeCells count="193">
    <mergeCell ref="B190:C190"/>
    <mergeCell ref="B191:C191"/>
    <mergeCell ref="B198:C198"/>
    <mergeCell ref="B199:C199"/>
    <mergeCell ref="B200:F200"/>
    <mergeCell ref="B201:C201"/>
    <mergeCell ref="B202:C202"/>
    <mergeCell ref="B203:C203"/>
    <mergeCell ref="B230:C230"/>
    <mergeCell ref="B225:C225"/>
    <mergeCell ref="B229:E229"/>
    <mergeCell ref="D228:E228"/>
    <mergeCell ref="B154:F154"/>
    <mergeCell ref="B155:F155"/>
    <mergeCell ref="B156:C156"/>
    <mergeCell ref="B157:C157"/>
    <mergeCell ref="B158:F158"/>
    <mergeCell ref="B159:C159"/>
    <mergeCell ref="B160:C160"/>
    <mergeCell ref="B161:C161"/>
    <mergeCell ref="B164:F164"/>
    <mergeCell ref="B234:E234"/>
    <mergeCell ref="B219:C223"/>
    <mergeCell ref="D223:E223"/>
    <mergeCell ref="B224:E224"/>
    <mergeCell ref="B145:C145"/>
    <mergeCell ref="B146:C146"/>
    <mergeCell ref="B148:C148"/>
    <mergeCell ref="B149:C149"/>
    <mergeCell ref="B150:C150"/>
    <mergeCell ref="B213:C218"/>
    <mergeCell ref="B147:F147"/>
    <mergeCell ref="B165:F165"/>
    <mergeCell ref="B166:C166"/>
    <mergeCell ref="B167:C167"/>
    <mergeCell ref="B168:F168"/>
    <mergeCell ref="B169:C169"/>
    <mergeCell ref="B170:C170"/>
    <mergeCell ref="B171:C171"/>
    <mergeCell ref="B174:F174"/>
    <mergeCell ref="B175:F175"/>
    <mergeCell ref="B176:C176"/>
    <mergeCell ref="B177:C177"/>
    <mergeCell ref="B178:F178"/>
    <mergeCell ref="B179:C179"/>
    <mergeCell ref="B139:C139"/>
    <mergeCell ref="B211:F211"/>
    <mergeCell ref="B212:C212"/>
    <mergeCell ref="D218:E218"/>
    <mergeCell ref="B140:C140"/>
    <mergeCell ref="B143:F143"/>
    <mergeCell ref="B144:F144"/>
    <mergeCell ref="B134:C134"/>
    <mergeCell ref="B136:C136"/>
    <mergeCell ref="B137:C137"/>
    <mergeCell ref="B138:C138"/>
    <mergeCell ref="B135:F135"/>
    <mergeCell ref="B180:C180"/>
    <mergeCell ref="B181:C181"/>
    <mergeCell ref="B184:F184"/>
    <mergeCell ref="B185:F185"/>
    <mergeCell ref="B186:C186"/>
    <mergeCell ref="B187:C187"/>
    <mergeCell ref="B188:F188"/>
    <mergeCell ref="B189:C189"/>
    <mergeCell ref="B192:C192"/>
    <mergeCell ref="B193:C193"/>
    <mergeCell ref="B196:F196"/>
    <mergeCell ref="B197:F197"/>
    <mergeCell ref="B129:C129"/>
    <mergeCell ref="B130:C130"/>
    <mergeCell ref="B131:C131"/>
    <mergeCell ref="B132:C132"/>
    <mergeCell ref="B133:C133"/>
    <mergeCell ref="B123:C123"/>
    <mergeCell ref="B124:C124"/>
    <mergeCell ref="B125:C125"/>
    <mergeCell ref="B126:C126"/>
    <mergeCell ref="B127:C127"/>
    <mergeCell ref="B128:C128"/>
    <mergeCell ref="B117:C117"/>
    <mergeCell ref="B119:C119"/>
    <mergeCell ref="B120:C120"/>
    <mergeCell ref="B121:C121"/>
    <mergeCell ref="B122:C122"/>
    <mergeCell ref="B100:C100"/>
    <mergeCell ref="B104:C104"/>
    <mergeCell ref="B107:C107"/>
    <mergeCell ref="B108:C108"/>
    <mergeCell ref="B105:C105"/>
    <mergeCell ref="B101:C101"/>
    <mergeCell ref="B103:F103"/>
    <mergeCell ref="B114:F114"/>
    <mergeCell ref="B115:F115"/>
    <mergeCell ref="B118:F118"/>
    <mergeCell ref="B95:C95"/>
    <mergeCell ref="B97:C97"/>
    <mergeCell ref="B98:C98"/>
    <mergeCell ref="B92:C92"/>
    <mergeCell ref="B93:C93"/>
    <mergeCell ref="B94:C94"/>
    <mergeCell ref="B96:F96"/>
    <mergeCell ref="B87:C87"/>
    <mergeCell ref="B88:C88"/>
    <mergeCell ref="B89:C89"/>
    <mergeCell ref="B90:C90"/>
    <mergeCell ref="B91:C91"/>
    <mergeCell ref="B81:C81"/>
    <mergeCell ref="B84:C84"/>
    <mergeCell ref="B85:C85"/>
    <mergeCell ref="B83:F83"/>
    <mergeCell ref="B86:F86"/>
    <mergeCell ref="B77:C77"/>
    <mergeCell ref="B78:C78"/>
    <mergeCell ref="B79:C79"/>
    <mergeCell ref="B80:C80"/>
    <mergeCell ref="B71:C71"/>
    <mergeCell ref="B72:C72"/>
    <mergeCell ref="B73:C73"/>
    <mergeCell ref="B74:C74"/>
    <mergeCell ref="B75:C75"/>
    <mergeCell ref="B76:C76"/>
    <mergeCell ref="B65:C65"/>
    <mergeCell ref="B66:C66"/>
    <mergeCell ref="B67:C67"/>
    <mergeCell ref="B68:C68"/>
    <mergeCell ref="B69:C69"/>
    <mergeCell ref="B70:C70"/>
    <mergeCell ref="B62:C62"/>
    <mergeCell ref="B64:C64"/>
    <mergeCell ref="B63:F63"/>
    <mergeCell ref="B60:C60"/>
    <mergeCell ref="B61:C61"/>
    <mergeCell ref="B54:C54"/>
    <mergeCell ref="B55:C55"/>
    <mergeCell ref="B56:C56"/>
    <mergeCell ref="B57:C57"/>
    <mergeCell ref="B58:C58"/>
    <mergeCell ref="B59:C59"/>
    <mergeCell ref="B48:C48"/>
    <mergeCell ref="B49:C49"/>
    <mergeCell ref="B50:C50"/>
    <mergeCell ref="B51:C51"/>
    <mergeCell ref="B52:C52"/>
    <mergeCell ref="B53:C53"/>
    <mergeCell ref="B42:C42"/>
    <mergeCell ref="B43:C43"/>
    <mergeCell ref="B44:C44"/>
    <mergeCell ref="B45:C45"/>
    <mergeCell ref="B46:C46"/>
    <mergeCell ref="B47:C47"/>
    <mergeCell ref="B41:C41"/>
    <mergeCell ref="B30:C30"/>
    <mergeCell ref="B31:C31"/>
    <mergeCell ref="B32:C32"/>
    <mergeCell ref="B8:C8"/>
    <mergeCell ref="B9:C9"/>
    <mergeCell ref="B11:C11"/>
    <mergeCell ref="B24:C24"/>
    <mergeCell ref="B25:C25"/>
    <mergeCell ref="B26:C26"/>
    <mergeCell ref="B18:C18"/>
    <mergeCell ref="B19:C19"/>
    <mergeCell ref="B20:C20"/>
    <mergeCell ref="B21:C21"/>
    <mergeCell ref="B22:C22"/>
    <mergeCell ref="B23:C23"/>
    <mergeCell ref="B34:C34"/>
    <mergeCell ref="B35:C35"/>
    <mergeCell ref="D233:E233"/>
    <mergeCell ref="B227:C227"/>
    <mergeCell ref="B228:C228"/>
    <mergeCell ref="B33:C33"/>
    <mergeCell ref="B6:F6"/>
    <mergeCell ref="B7:F7"/>
    <mergeCell ref="B10:F10"/>
    <mergeCell ref="B106:F106"/>
    <mergeCell ref="B109:C109"/>
    <mergeCell ref="B111:C111"/>
    <mergeCell ref="B12:C12"/>
    <mergeCell ref="B13:C13"/>
    <mergeCell ref="B14:C14"/>
    <mergeCell ref="B15:C15"/>
    <mergeCell ref="B16:C16"/>
    <mergeCell ref="B17:C17"/>
    <mergeCell ref="B27:C27"/>
    <mergeCell ref="B28:C28"/>
    <mergeCell ref="B29:C29"/>
    <mergeCell ref="B36:C36"/>
    <mergeCell ref="B37:C37"/>
    <mergeCell ref="B38:C38"/>
    <mergeCell ref="B39:C39"/>
    <mergeCell ref="B40:C40"/>
  </mergeCells>
  <pageMargins left="0.51181102362204722" right="0.51181102362204722" top="0.78740157480314965" bottom="0.78740157480314965" header="0.31496062992125984" footer="0.31496062992125984"/>
  <pageSetup paperSize="9" scale="90" orientation="portrait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5"/>
  <sheetViews>
    <sheetView topLeftCell="A132" workbookViewId="0">
      <selection activeCell="E120" sqref="E120"/>
    </sheetView>
  </sheetViews>
  <sheetFormatPr defaultRowHeight="15" x14ac:dyDescent="0.25"/>
  <cols>
    <col min="1" max="1" width="35.7109375" customWidth="1"/>
    <col min="2" max="2" width="34.5703125" customWidth="1"/>
    <col min="3" max="3" width="10.140625" customWidth="1"/>
    <col min="4" max="4" width="10.85546875" customWidth="1"/>
    <col min="5" max="5" width="17.42578125" customWidth="1"/>
  </cols>
  <sheetData>
    <row r="1" spans="1:6" x14ac:dyDescent="0.25">
      <c r="A1" s="25"/>
      <c r="B1" s="25"/>
      <c r="C1" s="26" t="s">
        <v>124</v>
      </c>
      <c r="D1" s="27"/>
      <c r="E1" s="25"/>
      <c r="F1" s="25"/>
    </row>
    <row r="2" spans="1:6" x14ac:dyDescent="0.25">
      <c r="A2" s="25"/>
      <c r="B2" s="25"/>
      <c r="C2" s="26" t="s">
        <v>123</v>
      </c>
      <c r="D2" s="27"/>
      <c r="E2" s="25"/>
      <c r="F2" s="25"/>
    </row>
    <row r="3" spans="1:6" x14ac:dyDescent="0.25">
      <c r="A3" s="25"/>
      <c r="B3" s="25"/>
      <c r="C3" s="65"/>
      <c r="D3" s="27"/>
      <c r="E3" s="25"/>
      <c r="F3" s="25"/>
    </row>
    <row r="4" spans="1:6" ht="15.75" x14ac:dyDescent="0.25">
      <c r="A4" s="25"/>
      <c r="B4" s="25"/>
      <c r="C4" s="28" t="s">
        <v>122</v>
      </c>
      <c r="D4" s="27"/>
      <c r="E4" s="25"/>
      <c r="F4" s="25"/>
    </row>
    <row r="5" spans="1:6" ht="15.75" thickBot="1" x14ac:dyDescent="0.3">
      <c r="A5" s="29"/>
      <c r="B5" s="29"/>
      <c r="C5" s="30"/>
      <c r="D5" s="31"/>
      <c r="E5" s="32"/>
      <c r="F5" s="25"/>
    </row>
    <row r="6" spans="1:6" x14ac:dyDescent="0.25">
      <c r="A6" s="518" t="s">
        <v>127</v>
      </c>
      <c r="B6" s="519"/>
      <c r="C6" s="519"/>
      <c r="D6" s="519"/>
      <c r="E6" s="520"/>
      <c r="F6" s="25"/>
    </row>
    <row r="7" spans="1:6" x14ac:dyDescent="0.25">
      <c r="A7" s="521" t="s">
        <v>0</v>
      </c>
      <c r="B7" s="522"/>
      <c r="C7" s="522"/>
      <c r="D7" s="522"/>
      <c r="E7" s="523"/>
      <c r="F7" s="25"/>
    </row>
    <row r="8" spans="1:6" x14ac:dyDescent="0.25">
      <c r="A8" s="524"/>
      <c r="B8" s="525"/>
      <c r="C8" s="111"/>
      <c r="D8" s="111"/>
      <c r="E8" s="112"/>
      <c r="F8" s="25"/>
    </row>
    <row r="9" spans="1:6" ht="24.75" x14ac:dyDescent="0.25">
      <c r="A9" s="526" t="s">
        <v>1</v>
      </c>
      <c r="B9" s="527"/>
      <c r="C9" s="113" t="s">
        <v>2</v>
      </c>
      <c r="D9" s="113" t="s">
        <v>3</v>
      </c>
      <c r="E9" s="114" t="s">
        <v>122</v>
      </c>
      <c r="F9" s="25"/>
    </row>
    <row r="10" spans="1:6" x14ac:dyDescent="0.25">
      <c r="A10" s="528" t="s">
        <v>95</v>
      </c>
      <c r="B10" s="529"/>
      <c r="C10" s="529"/>
      <c r="D10" s="529"/>
      <c r="E10" s="530"/>
      <c r="F10" s="25"/>
    </row>
    <row r="11" spans="1:6" x14ac:dyDescent="0.25">
      <c r="A11" s="531" t="s">
        <v>4</v>
      </c>
      <c r="B11" s="381"/>
      <c r="C11" s="115" t="s">
        <v>5</v>
      </c>
      <c r="D11" s="116">
        <v>112</v>
      </c>
      <c r="E11" s="204">
        <v>25000</v>
      </c>
      <c r="F11" s="25"/>
    </row>
    <row r="12" spans="1:6" x14ac:dyDescent="0.25">
      <c r="A12" s="531" t="s">
        <v>6</v>
      </c>
      <c r="B12" s="381"/>
      <c r="C12" s="117" t="s">
        <v>7</v>
      </c>
      <c r="D12" s="118">
        <v>112</v>
      </c>
      <c r="E12" s="58"/>
      <c r="F12" s="25"/>
    </row>
    <row r="13" spans="1:6" x14ac:dyDescent="0.25">
      <c r="A13" s="349" t="s">
        <v>85</v>
      </c>
      <c r="B13" s="350"/>
      <c r="C13" s="119">
        <v>339014</v>
      </c>
      <c r="D13" s="120">
        <v>112</v>
      </c>
      <c r="E13" s="16">
        <f>SUM(E11:E12)</f>
        <v>25000</v>
      </c>
      <c r="F13" s="25"/>
    </row>
    <row r="14" spans="1:6" x14ac:dyDescent="0.25">
      <c r="A14" s="531" t="s">
        <v>8</v>
      </c>
      <c r="B14" s="381"/>
      <c r="C14" s="117" t="s">
        <v>9</v>
      </c>
      <c r="D14" s="117">
        <v>112</v>
      </c>
      <c r="E14" s="204">
        <v>5000</v>
      </c>
      <c r="F14" s="25"/>
    </row>
    <row r="15" spans="1:6" x14ac:dyDescent="0.25">
      <c r="A15" s="349" t="s">
        <v>85</v>
      </c>
      <c r="B15" s="350"/>
      <c r="C15" s="119">
        <v>339018</v>
      </c>
      <c r="D15" s="119">
        <v>112</v>
      </c>
      <c r="E15" s="16">
        <f>SUM(E14)</f>
        <v>5000</v>
      </c>
      <c r="F15" s="25"/>
    </row>
    <row r="16" spans="1:6" x14ac:dyDescent="0.25">
      <c r="A16" s="531" t="s">
        <v>10</v>
      </c>
      <c r="B16" s="381"/>
      <c r="C16" s="115" t="s">
        <v>11</v>
      </c>
      <c r="D16" s="116">
        <v>112</v>
      </c>
      <c r="E16" s="204">
        <v>5000</v>
      </c>
      <c r="F16" s="25"/>
    </row>
    <row r="17" spans="1:6" x14ac:dyDescent="0.25">
      <c r="A17" s="349" t="s">
        <v>85</v>
      </c>
      <c r="B17" s="350"/>
      <c r="C17" s="119">
        <v>339020</v>
      </c>
      <c r="D17" s="120">
        <v>112</v>
      </c>
      <c r="E17" s="16">
        <f>SUM(E16)</f>
        <v>5000</v>
      </c>
      <c r="F17" s="25"/>
    </row>
    <row r="18" spans="1:6" x14ac:dyDescent="0.25">
      <c r="A18" s="531" t="s">
        <v>12</v>
      </c>
      <c r="B18" s="381"/>
      <c r="C18" s="117" t="s">
        <v>13</v>
      </c>
      <c r="D18" s="118">
        <v>112</v>
      </c>
      <c r="E18" s="204">
        <v>287023.87</v>
      </c>
      <c r="F18" s="25"/>
    </row>
    <row r="19" spans="1:6" x14ac:dyDescent="0.25">
      <c r="A19" s="531" t="s">
        <v>14</v>
      </c>
      <c r="B19" s="381"/>
      <c r="C19" s="117" t="s">
        <v>15</v>
      </c>
      <c r="D19" s="118">
        <v>112</v>
      </c>
      <c r="E19" s="58"/>
      <c r="F19" s="25"/>
    </row>
    <row r="20" spans="1:6" x14ac:dyDescent="0.25">
      <c r="A20" s="349" t="s">
        <v>85</v>
      </c>
      <c r="B20" s="350"/>
      <c r="C20" s="119">
        <v>339030</v>
      </c>
      <c r="D20" s="120">
        <v>112</v>
      </c>
      <c r="E20" s="16">
        <f>SUM(E18:E19)</f>
        <v>287023.87</v>
      </c>
      <c r="F20" s="25"/>
    </row>
    <row r="21" spans="1:6" x14ac:dyDescent="0.25">
      <c r="A21" s="532" t="s">
        <v>103</v>
      </c>
      <c r="B21" s="533"/>
      <c r="C21" s="117" t="s">
        <v>16</v>
      </c>
      <c r="D21" s="118">
        <v>112</v>
      </c>
      <c r="E21" s="58"/>
      <c r="F21" s="25"/>
    </row>
    <row r="22" spans="1:6" x14ac:dyDescent="0.25">
      <c r="A22" s="349" t="s">
        <v>85</v>
      </c>
      <c r="B22" s="350"/>
      <c r="C22" s="119">
        <v>339031</v>
      </c>
      <c r="D22" s="120">
        <v>112</v>
      </c>
      <c r="E22" s="16">
        <f>SUM(E21)</f>
        <v>0</v>
      </c>
      <c r="F22" s="25"/>
    </row>
    <row r="23" spans="1:6" x14ac:dyDescent="0.25">
      <c r="A23" s="531" t="s">
        <v>17</v>
      </c>
      <c r="B23" s="381"/>
      <c r="C23" s="115" t="s">
        <v>18</v>
      </c>
      <c r="D23" s="116">
        <v>112</v>
      </c>
      <c r="E23" s="204">
        <v>1000</v>
      </c>
      <c r="F23" s="25"/>
    </row>
    <row r="24" spans="1:6" x14ac:dyDescent="0.25">
      <c r="A24" s="349" t="s">
        <v>85</v>
      </c>
      <c r="B24" s="350"/>
      <c r="C24" s="119">
        <v>339032</v>
      </c>
      <c r="D24" s="120">
        <v>112</v>
      </c>
      <c r="E24" s="16">
        <f>SUM(E23)</f>
        <v>1000</v>
      </c>
      <c r="F24" s="25"/>
    </row>
    <row r="25" spans="1:6" x14ac:dyDescent="0.25">
      <c r="A25" s="531" t="s">
        <v>19</v>
      </c>
      <c r="B25" s="381"/>
      <c r="C25" s="117" t="s">
        <v>20</v>
      </c>
      <c r="D25" s="118">
        <v>112</v>
      </c>
      <c r="E25" s="204">
        <v>20000</v>
      </c>
      <c r="F25" s="25"/>
    </row>
    <row r="26" spans="1:6" x14ac:dyDescent="0.25">
      <c r="A26" s="531" t="s">
        <v>21</v>
      </c>
      <c r="B26" s="381"/>
      <c r="C26" s="115" t="s">
        <v>22</v>
      </c>
      <c r="D26" s="116">
        <v>112</v>
      </c>
      <c r="E26" s="58"/>
      <c r="F26" s="25"/>
    </row>
    <row r="27" spans="1:6" x14ac:dyDescent="0.25">
      <c r="A27" s="531" t="s">
        <v>23</v>
      </c>
      <c r="B27" s="381"/>
      <c r="C27" s="117" t="s">
        <v>24</v>
      </c>
      <c r="D27" s="118">
        <v>112</v>
      </c>
      <c r="E27" s="58"/>
      <c r="F27" s="25"/>
    </row>
    <row r="28" spans="1:6" x14ac:dyDescent="0.25">
      <c r="A28" s="349" t="s">
        <v>85</v>
      </c>
      <c r="B28" s="350"/>
      <c r="C28" s="119">
        <v>339033</v>
      </c>
      <c r="D28" s="120">
        <v>112</v>
      </c>
      <c r="E28" s="16">
        <f>SUM(E25:E27)</f>
        <v>20000</v>
      </c>
      <c r="F28" s="25"/>
    </row>
    <row r="29" spans="1:6" x14ac:dyDescent="0.25">
      <c r="A29" s="531" t="s">
        <v>25</v>
      </c>
      <c r="B29" s="381"/>
      <c r="C29" s="115" t="s">
        <v>26</v>
      </c>
      <c r="D29" s="116">
        <v>112</v>
      </c>
      <c r="E29" s="58"/>
      <c r="F29" s="25"/>
    </row>
    <row r="30" spans="1:6" x14ac:dyDescent="0.25">
      <c r="A30" s="531" t="s">
        <v>27</v>
      </c>
      <c r="B30" s="381"/>
      <c r="C30" s="117" t="s">
        <v>28</v>
      </c>
      <c r="D30" s="118">
        <v>112</v>
      </c>
      <c r="E30" s="58"/>
      <c r="F30" s="25"/>
    </row>
    <row r="31" spans="1:6" x14ac:dyDescent="0.25">
      <c r="A31" s="349" t="s">
        <v>85</v>
      </c>
      <c r="B31" s="350"/>
      <c r="C31" s="119">
        <v>339035</v>
      </c>
      <c r="D31" s="120">
        <v>112</v>
      </c>
      <c r="E31" s="16">
        <f>SUM(E29:E30)</f>
        <v>0</v>
      </c>
      <c r="F31" s="25"/>
    </row>
    <row r="32" spans="1:6" x14ac:dyDescent="0.25">
      <c r="A32" s="531" t="s">
        <v>29</v>
      </c>
      <c r="B32" s="381"/>
      <c r="C32" s="115" t="s">
        <v>30</v>
      </c>
      <c r="D32" s="116">
        <v>112</v>
      </c>
      <c r="E32" s="204">
        <v>5000</v>
      </c>
      <c r="F32" s="25"/>
    </row>
    <row r="33" spans="1:6" x14ac:dyDescent="0.25">
      <c r="A33" s="531" t="s">
        <v>31</v>
      </c>
      <c r="B33" s="381"/>
      <c r="C33" s="117" t="s">
        <v>32</v>
      </c>
      <c r="D33" s="118">
        <v>112</v>
      </c>
      <c r="E33" s="204">
        <v>1000</v>
      </c>
      <c r="F33" s="25"/>
    </row>
    <row r="34" spans="1:6" x14ac:dyDescent="0.25">
      <c r="A34" s="531" t="s">
        <v>33</v>
      </c>
      <c r="B34" s="381"/>
      <c r="C34" s="115" t="s">
        <v>34</v>
      </c>
      <c r="D34" s="116">
        <v>112</v>
      </c>
      <c r="E34" s="58"/>
      <c r="F34" s="25"/>
    </row>
    <row r="35" spans="1:6" x14ac:dyDescent="0.25">
      <c r="A35" s="531" t="s">
        <v>35</v>
      </c>
      <c r="B35" s="381"/>
      <c r="C35" s="117" t="s">
        <v>36</v>
      </c>
      <c r="D35" s="116">
        <v>112</v>
      </c>
      <c r="E35" s="58"/>
      <c r="F35" s="25"/>
    </row>
    <row r="36" spans="1:6" x14ac:dyDescent="0.25">
      <c r="A36" s="349" t="s">
        <v>85</v>
      </c>
      <c r="B36" s="350"/>
      <c r="C36" s="119">
        <v>339036</v>
      </c>
      <c r="D36" s="120">
        <v>112</v>
      </c>
      <c r="E36" s="16">
        <f>SUM(E32:E35)</f>
        <v>6000</v>
      </c>
      <c r="F36" s="25"/>
    </row>
    <row r="37" spans="1:6" x14ac:dyDescent="0.25">
      <c r="A37" s="531" t="s">
        <v>38</v>
      </c>
      <c r="B37" s="381"/>
      <c r="C37" s="117" t="s">
        <v>37</v>
      </c>
      <c r="D37" s="118">
        <v>112</v>
      </c>
      <c r="E37" s="204">
        <v>199652.51</v>
      </c>
      <c r="F37" s="25"/>
    </row>
    <row r="38" spans="1:6" x14ac:dyDescent="0.25">
      <c r="A38" s="531" t="s">
        <v>39</v>
      </c>
      <c r="B38" s="381"/>
      <c r="C38" s="115" t="s">
        <v>40</v>
      </c>
      <c r="D38" s="116">
        <v>112</v>
      </c>
      <c r="E38" s="58"/>
      <c r="F38" s="25"/>
    </row>
    <row r="39" spans="1:6" x14ac:dyDescent="0.25">
      <c r="A39" s="349" t="s">
        <v>85</v>
      </c>
      <c r="B39" s="350"/>
      <c r="C39" s="119">
        <v>339037</v>
      </c>
      <c r="D39" s="120">
        <v>112</v>
      </c>
      <c r="E39" s="16">
        <f>SUM(E37:E38)</f>
        <v>199652.51</v>
      </c>
      <c r="F39" s="25"/>
    </row>
    <row r="40" spans="1:6" x14ac:dyDescent="0.25">
      <c r="A40" s="531" t="s">
        <v>41</v>
      </c>
      <c r="B40" s="381"/>
      <c r="C40" s="117" t="s">
        <v>42</v>
      </c>
      <c r="D40" s="118">
        <v>112</v>
      </c>
      <c r="E40" s="204">
        <v>200000</v>
      </c>
      <c r="F40" s="25"/>
    </row>
    <row r="41" spans="1:6" x14ac:dyDescent="0.25">
      <c r="A41" s="534" t="s">
        <v>43</v>
      </c>
      <c r="B41" s="404"/>
      <c r="C41" s="116" t="s">
        <v>44</v>
      </c>
      <c r="D41" s="116">
        <v>112</v>
      </c>
      <c r="E41" s="58"/>
      <c r="F41" s="25"/>
    </row>
    <row r="42" spans="1:6" x14ac:dyDescent="0.25">
      <c r="A42" s="534" t="s">
        <v>45</v>
      </c>
      <c r="B42" s="404"/>
      <c r="C42" s="116" t="s">
        <v>46</v>
      </c>
      <c r="D42" s="116">
        <v>112</v>
      </c>
      <c r="E42" s="58"/>
      <c r="F42" s="25"/>
    </row>
    <row r="43" spans="1:6" x14ac:dyDescent="0.25">
      <c r="A43" s="534" t="s">
        <v>47</v>
      </c>
      <c r="B43" s="404"/>
      <c r="C43" s="116" t="s">
        <v>48</v>
      </c>
      <c r="D43" s="116">
        <v>112</v>
      </c>
      <c r="E43" s="58"/>
      <c r="F43" s="25"/>
    </row>
    <row r="44" spans="1:6" x14ac:dyDescent="0.25">
      <c r="A44" s="531" t="s">
        <v>49</v>
      </c>
      <c r="B44" s="381"/>
      <c r="C44" s="115" t="s">
        <v>50</v>
      </c>
      <c r="D44" s="116">
        <v>112</v>
      </c>
      <c r="E44" s="204">
        <v>5280</v>
      </c>
      <c r="F44" s="25"/>
    </row>
    <row r="45" spans="1:6" x14ac:dyDescent="0.25">
      <c r="A45" s="531" t="s">
        <v>33</v>
      </c>
      <c r="B45" s="381"/>
      <c r="C45" s="115" t="s">
        <v>51</v>
      </c>
      <c r="D45" s="116">
        <v>112</v>
      </c>
      <c r="E45" s="204">
        <v>13949.23</v>
      </c>
      <c r="F45" s="25"/>
    </row>
    <row r="46" spans="1:6" x14ac:dyDescent="0.25">
      <c r="A46" s="534" t="s">
        <v>52</v>
      </c>
      <c r="B46" s="404"/>
      <c r="C46" s="116" t="s">
        <v>53</v>
      </c>
      <c r="D46" s="116">
        <v>112</v>
      </c>
      <c r="E46" s="58"/>
      <c r="F46" s="25"/>
    </row>
    <row r="47" spans="1:6" x14ac:dyDescent="0.25">
      <c r="A47" s="534" t="s">
        <v>39</v>
      </c>
      <c r="B47" s="404"/>
      <c r="C47" s="116" t="s">
        <v>54</v>
      </c>
      <c r="D47" s="116">
        <v>112</v>
      </c>
      <c r="E47" s="58"/>
      <c r="F47" s="25"/>
    </row>
    <row r="48" spans="1:6" x14ac:dyDescent="0.25">
      <c r="A48" s="534" t="s">
        <v>55</v>
      </c>
      <c r="B48" s="404"/>
      <c r="C48" s="116" t="s">
        <v>56</v>
      </c>
      <c r="D48" s="116">
        <v>112</v>
      </c>
      <c r="E48" s="58"/>
      <c r="F48" s="25"/>
    </row>
    <row r="49" spans="1:6" x14ac:dyDescent="0.25">
      <c r="A49" s="531" t="s">
        <v>35</v>
      </c>
      <c r="B49" s="381"/>
      <c r="C49" s="115" t="s">
        <v>57</v>
      </c>
      <c r="D49" s="116">
        <v>112</v>
      </c>
      <c r="E49" s="58"/>
      <c r="F49" s="25"/>
    </row>
    <row r="50" spans="1:6" x14ac:dyDescent="0.25">
      <c r="A50" s="534" t="s">
        <v>58</v>
      </c>
      <c r="B50" s="404"/>
      <c r="C50" s="116" t="s">
        <v>59</v>
      </c>
      <c r="D50" s="116">
        <v>112</v>
      </c>
      <c r="E50" s="58"/>
      <c r="F50" s="25"/>
    </row>
    <row r="51" spans="1:6" x14ac:dyDescent="0.25">
      <c r="A51" s="349" t="s">
        <v>85</v>
      </c>
      <c r="B51" s="350"/>
      <c r="C51" s="120">
        <v>339039</v>
      </c>
      <c r="D51" s="120">
        <v>112</v>
      </c>
      <c r="E51" s="16">
        <f>SUM(E40:E50)</f>
        <v>219229.23</v>
      </c>
      <c r="F51" s="25"/>
    </row>
    <row r="52" spans="1:6" x14ac:dyDescent="0.25">
      <c r="A52" s="534" t="s">
        <v>61</v>
      </c>
      <c r="B52" s="404"/>
      <c r="C52" s="116" t="s">
        <v>62</v>
      </c>
      <c r="D52" s="116">
        <v>112</v>
      </c>
      <c r="E52" s="204">
        <v>2500</v>
      </c>
      <c r="F52" s="25"/>
    </row>
    <row r="53" spans="1:6" x14ac:dyDescent="0.25">
      <c r="A53" s="349" t="s">
        <v>85</v>
      </c>
      <c r="B53" s="350"/>
      <c r="C53" s="120">
        <v>339047</v>
      </c>
      <c r="D53" s="120">
        <v>112</v>
      </c>
      <c r="E53" s="16">
        <f>SUM(E52)</f>
        <v>2500</v>
      </c>
      <c r="F53" s="25"/>
    </row>
    <row r="54" spans="1:6" x14ac:dyDescent="0.25">
      <c r="A54" s="534" t="s">
        <v>63</v>
      </c>
      <c r="B54" s="404"/>
      <c r="C54" s="116" t="s">
        <v>64</v>
      </c>
      <c r="D54" s="116">
        <v>112</v>
      </c>
      <c r="E54" s="204">
        <v>2000</v>
      </c>
      <c r="F54" s="25"/>
    </row>
    <row r="55" spans="1:6" x14ac:dyDescent="0.25">
      <c r="A55" s="349" t="s">
        <v>85</v>
      </c>
      <c r="B55" s="350"/>
      <c r="C55" s="120">
        <v>339093</v>
      </c>
      <c r="D55" s="120">
        <v>112</v>
      </c>
      <c r="E55" s="16">
        <f>SUM(E54)</f>
        <v>2000</v>
      </c>
      <c r="F55" s="25"/>
    </row>
    <row r="56" spans="1:6" x14ac:dyDescent="0.25">
      <c r="A56" s="535" t="s">
        <v>86</v>
      </c>
      <c r="B56" s="536"/>
      <c r="C56" s="121">
        <v>339000</v>
      </c>
      <c r="D56" s="121">
        <v>112</v>
      </c>
      <c r="E56" s="17">
        <f>SUM(E13,E15,E17,E20,E22,E24,E28,E31,E36,E39,E51,E53,E55)</f>
        <v>772405.61</v>
      </c>
      <c r="F56" s="25"/>
    </row>
    <row r="57" spans="1:6" x14ac:dyDescent="0.25">
      <c r="A57" s="534" t="s">
        <v>65</v>
      </c>
      <c r="B57" s="404"/>
      <c r="C57" s="116" t="s">
        <v>66</v>
      </c>
      <c r="D57" s="116">
        <v>112</v>
      </c>
      <c r="E57" s="204">
        <v>2000</v>
      </c>
      <c r="F57" s="25"/>
    </row>
    <row r="58" spans="1:6" x14ac:dyDescent="0.25">
      <c r="A58" s="349" t="s">
        <v>85</v>
      </c>
      <c r="B58" s="350"/>
      <c r="C58" s="120">
        <v>339147</v>
      </c>
      <c r="D58" s="120">
        <v>112</v>
      </c>
      <c r="E58" s="16">
        <f>SUM(E57)</f>
        <v>2000</v>
      </c>
      <c r="F58" s="25"/>
    </row>
    <row r="59" spans="1:6" x14ac:dyDescent="0.25">
      <c r="A59" s="537" t="s">
        <v>67</v>
      </c>
      <c r="B59" s="538"/>
      <c r="C59" s="122" t="s">
        <v>68</v>
      </c>
      <c r="D59" s="116">
        <v>112</v>
      </c>
      <c r="E59" s="58"/>
      <c r="F59" s="25"/>
    </row>
    <row r="60" spans="1:6" x14ac:dyDescent="0.25">
      <c r="A60" s="349" t="s">
        <v>85</v>
      </c>
      <c r="B60" s="350"/>
      <c r="C60" s="120">
        <v>339147</v>
      </c>
      <c r="D60" s="120">
        <v>112</v>
      </c>
      <c r="E60" s="16">
        <f>SUM(E59)</f>
        <v>0</v>
      </c>
      <c r="F60" s="25"/>
    </row>
    <row r="61" spans="1:6" x14ac:dyDescent="0.25">
      <c r="A61" s="539" t="s">
        <v>86</v>
      </c>
      <c r="B61" s="540"/>
      <c r="C61" s="123">
        <v>339100</v>
      </c>
      <c r="D61" s="123">
        <v>112</v>
      </c>
      <c r="E61" s="103">
        <f>SUM(E58,E60)</f>
        <v>2000</v>
      </c>
      <c r="F61" s="25"/>
    </row>
    <row r="62" spans="1:6" x14ac:dyDescent="0.25">
      <c r="A62" s="541" t="s">
        <v>129</v>
      </c>
      <c r="B62" s="542"/>
      <c r="C62" s="124"/>
      <c r="D62" s="125"/>
      <c r="E62" s="104">
        <f>SUM(E56,E61)</f>
        <v>774405.61</v>
      </c>
      <c r="F62" s="25"/>
    </row>
    <row r="63" spans="1:6" x14ac:dyDescent="0.25">
      <c r="A63" s="543" t="s">
        <v>96</v>
      </c>
      <c r="B63" s="544"/>
      <c r="C63" s="544"/>
      <c r="D63" s="544"/>
      <c r="E63" s="545"/>
      <c r="F63" s="25"/>
    </row>
    <row r="64" spans="1:6" x14ac:dyDescent="0.25">
      <c r="A64" s="534" t="s">
        <v>14</v>
      </c>
      <c r="B64" s="404"/>
      <c r="C64" s="116" t="s">
        <v>69</v>
      </c>
      <c r="D64" s="116">
        <v>112</v>
      </c>
      <c r="E64" s="204">
        <v>5000</v>
      </c>
      <c r="F64" s="25"/>
    </row>
    <row r="65" spans="1:6" x14ac:dyDescent="0.25">
      <c r="A65" s="349" t="s">
        <v>85</v>
      </c>
      <c r="B65" s="350"/>
      <c r="C65" s="120">
        <v>449030</v>
      </c>
      <c r="D65" s="120">
        <v>112</v>
      </c>
      <c r="E65" s="16">
        <f>SUM(E64)</f>
        <v>5000</v>
      </c>
      <c r="F65" s="25"/>
    </row>
    <row r="66" spans="1:6" x14ac:dyDescent="0.25">
      <c r="A66" s="534" t="s">
        <v>70</v>
      </c>
      <c r="B66" s="404"/>
      <c r="C66" s="116" t="s">
        <v>71</v>
      </c>
      <c r="D66" s="116">
        <v>112</v>
      </c>
      <c r="E66" s="204">
        <v>50000</v>
      </c>
      <c r="F66" s="25"/>
    </row>
    <row r="67" spans="1:6" x14ac:dyDescent="0.25">
      <c r="A67" s="349" t="s">
        <v>85</v>
      </c>
      <c r="B67" s="350"/>
      <c r="C67" s="120">
        <v>449036</v>
      </c>
      <c r="D67" s="120">
        <v>112</v>
      </c>
      <c r="E67" s="16">
        <f>SUM(E66)</f>
        <v>50000</v>
      </c>
      <c r="F67" s="25"/>
    </row>
    <row r="68" spans="1:6" x14ac:dyDescent="0.25">
      <c r="A68" s="534" t="s">
        <v>70</v>
      </c>
      <c r="B68" s="404"/>
      <c r="C68" s="116" t="s">
        <v>72</v>
      </c>
      <c r="D68" s="116">
        <v>112</v>
      </c>
      <c r="E68" s="58"/>
      <c r="F68" s="25"/>
    </row>
    <row r="69" spans="1:6" x14ac:dyDescent="0.25">
      <c r="A69" s="349" t="s">
        <v>85</v>
      </c>
      <c r="B69" s="350"/>
      <c r="C69" s="120">
        <v>449039</v>
      </c>
      <c r="D69" s="120">
        <v>112</v>
      </c>
      <c r="E69" s="16">
        <f>SUM(E68)</f>
        <v>0</v>
      </c>
      <c r="F69" s="25"/>
    </row>
    <row r="70" spans="1:6" x14ac:dyDescent="0.25">
      <c r="A70" s="534" t="s">
        <v>73</v>
      </c>
      <c r="B70" s="404"/>
      <c r="C70" s="116" t="s">
        <v>74</v>
      </c>
      <c r="D70" s="116">
        <v>112</v>
      </c>
      <c r="E70" s="58"/>
      <c r="F70" s="25"/>
    </row>
    <row r="71" spans="1:6" x14ac:dyDescent="0.25">
      <c r="A71" s="349" t="s">
        <v>85</v>
      </c>
      <c r="B71" s="350"/>
      <c r="C71" s="120">
        <v>449051</v>
      </c>
      <c r="D71" s="120">
        <v>112</v>
      </c>
      <c r="E71" s="16">
        <f>E70</f>
        <v>0</v>
      </c>
      <c r="F71" s="25"/>
    </row>
    <row r="72" spans="1:6" x14ac:dyDescent="0.25">
      <c r="A72" s="534" t="s">
        <v>75</v>
      </c>
      <c r="B72" s="404"/>
      <c r="C72" s="116" t="s">
        <v>76</v>
      </c>
      <c r="D72" s="116">
        <v>112</v>
      </c>
      <c r="E72" s="204">
        <v>100000</v>
      </c>
      <c r="F72" s="25"/>
    </row>
    <row r="73" spans="1:6" x14ac:dyDescent="0.25">
      <c r="A73" s="534" t="s">
        <v>77</v>
      </c>
      <c r="B73" s="404"/>
      <c r="C73" s="116" t="s">
        <v>78</v>
      </c>
      <c r="D73" s="116">
        <v>112</v>
      </c>
      <c r="E73" s="204">
        <v>80000</v>
      </c>
      <c r="F73" s="25"/>
    </row>
    <row r="74" spans="1:6" x14ac:dyDescent="0.25">
      <c r="A74" s="534" t="s">
        <v>79</v>
      </c>
      <c r="B74" s="404"/>
      <c r="C74" s="116" t="s">
        <v>80</v>
      </c>
      <c r="D74" s="116">
        <v>112</v>
      </c>
      <c r="E74" s="58"/>
      <c r="F74" s="25"/>
    </row>
    <row r="75" spans="1:6" x14ac:dyDescent="0.25">
      <c r="A75" s="349" t="s">
        <v>85</v>
      </c>
      <c r="B75" s="350"/>
      <c r="C75" s="120">
        <v>449052</v>
      </c>
      <c r="D75" s="120">
        <v>112</v>
      </c>
      <c r="E75" s="16">
        <f>SUM(E72:E74)</f>
        <v>180000</v>
      </c>
      <c r="F75" s="25"/>
    </row>
    <row r="76" spans="1:6" x14ac:dyDescent="0.25">
      <c r="A76" s="553" t="s">
        <v>86</v>
      </c>
      <c r="B76" s="554"/>
      <c r="C76" s="126">
        <v>449000</v>
      </c>
      <c r="D76" s="126">
        <v>112</v>
      </c>
      <c r="E76" s="105">
        <f>SUM(E65,E67,E69,E71,E75)</f>
        <v>235000</v>
      </c>
      <c r="F76" s="25"/>
    </row>
    <row r="77" spans="1:6" x14ac:dyDescent="0.25">
      <c r="A77" s="534" t="s">
        <v>81</v>
      </c>
      <c r="B77" s="404"/>
      <c r="C77" s="116" t="s">
        <v>82</v>
      </c>
      <c r="D77" s="116">
        <v>112</v>
      </c>
      <c r="E77" s="58"/>
      <c r="F77" s="25"/>
    </row>
    <row r="78" spans="1:6" x14ac:dyDescent="0.25">
      <c r="A78" s="349" t="s">
        <v>85</v>
      </c>
      <c r="B78" s="350"/>
      <c r="C78" s="127">
        <v>459061</v>
      </c>
      <c r="D78" s="127">
        <v>112</v>
      </c>
      <c r="E78" s="16">
        <f>SUM(E77)</f>
        <v>0</v>
      </c>
      <c r="F78" s="25"/>
    </row>
    <row r="79" spans="1:6" x14ac:dyDescent="0.25">
      <c r="A79" s="546" t="s">
        <v>86</v>
      </c>
      <c r="B79" s="547"/>
      <c r="C79" s="128">
        <v>459000</v>
      </c>
      <c r="D79" s="128">
        <v>112</v>
      </c>
      <c r="E79" s="106">
        <f>SUM(E78)</f>
        <v>0</v>
      </c>
      <c r="F79" s="25"/>
    </row>
    <row r="80" spans="1:6" x14ac:dyDescent="0.25">
      <c r="A80" s="548" t="s">
        <v>131</v>
      </c>
      <c r="B80" s="549"/>
      <c r="C80" s="129"/>
      <c r="D80" s="129"/>
      <c r="E80" s="107">
        <f>SUM(E76,E79)</f>
        <v>235000</v>
      </c>
      <c r="F80" s="25"/>
    </row>
    <row r="81" spans="1:6" ht="15.75" thickBot="1" x14ac:dyDescent="0.3">
      <c r="A81" s="550" t="s">
        <v>130</v>
      </c>
      <c r="B81" s="551"/>
      <c r="C81" s="131"/>
      <c r="D81" s="130"/>
      <c r="E81" s="15">
        <f>SUM(E62,E80)</f>
        <v>1009405.61</v>
      </c>
      <c r="F81" s="25"/>
    </row>
    <row r="82" spans="1:6" x14ac:dyDescent="0.25">
      <c r="A82" s="25"/>
      <c r="B82" s="25"/>
      <c r="C82" s="25"/>
      <c r="D82" s="25"/>
      <c r="E82" s="25"/>
      <c r="F82" s="25"/>
    </row>
    <row r="83" spans="1:6" x14ac:dyDescent="0.25">
      <c r="A83" s="25"/>
      <c r="B83" s="25"/>
      <c r="C83" s="25"/>
      <c r="D83" s="25"/>
      <c r="E83" s="25"/>
      <c r="F83" s="25"/>
    </row>
    <row r="84" spans="1:6" x14ac:dyDescent="0.25">
      <c r="A84" s="552" t="s">
        <v>87</v>
      </c>
      <c r="B84" s="552"/>
      <c r="C84" s="552"/>
      <c r="D84" s="552"/>
      <c r="E84" s="552"/>
      <c r="F84" s="25"/>
    </row>
    <row r="85" spans="1:6" ht="15.75" thickBot="1" x14ac:dyDescent="0.3">
      <c r="A85" s="340"/>
      <c r="B85" s="340"/>
      <c r="C85" s="132"/>
      <c r="D85" s="133"/>
      <c r="E85" s="134"/>
      <c r="F85" s="25"/>
    </row>
    <row r="86" spans="1:6" ht="25.5" thickBot="1" x14ac:dyDescent="0.3">
      <c r="A86" s="341" t="s">
        <v>1</v>
      </c>
      <c r="B86" s="342"/>
      <c r="C86" s="136" t="s">
        <v>2</v>
      </c>
      <c r="D86" s="136" t="s">
        <v>3</v>
      </c>
      <c r="E86" s="135" t="s">
        <v>122</v>
      </c>
      <c r="F86" s="25"/>
    </row>
    <row r="87" spans="1:6" ht="15.75" thickBot="1" x14ac:dyDescent="0.3">
      <c r="A87" s="346" t="s">
        <v>95</v>
      </c>
      <c r="B87" s="347"/>
      <c r="C87" s="347"/>
      <c r="D87" s="347"/>
      <c r="E87" s="348"/>
      <c r="F87" s="25"/>
    </row>
    <row r="88" spans="1:6" x14ac:dyDescent="0.25">
      <c r="A88" s="303" t="s">
        <v>8</v>
      </c>
      <c r="B88" s="304"/>
      <c r="C88" s="140">
        <v>339018</v>
      </c>
      <c r="D88" s="141">
        <v>100</v>
      </c>
      <c r="E88" s="204">
        <v>34561.81</v>
      </c>
      <c r="F88" s="25"/>
    </row>
    <row r="89" spans="1:6" x14ac:dyDescent="0.25">
      <c r="A89" s="303" t="s">
        <v>12</v>
      </c>
      <c r="B89" s="304"/>
      <c r="C89" s="138">
        <v>339030</v>
      </c>
      <c r="D89" s="141">
        <v>100</v>
      </c>
      <c r="E89" s="58"/>
      <c r="F89" s="25"/>
    </row>
    <row r="90" spans="1:6" x14ac:dyDescent="0.25">
      <c r="A90" s="303" t="s">
        <v>88</v>
      </c>
      <c r="B90" s="304"/>
      <c r="C90" s="140">
        <v>339031</v>
      </c>
      <c r="D90" s="142">
        <v>100</v>
      </c>
      <c r="E90" s="58"/>
      <c r="F90" s="25"/>
    </row>
    <row r="91" spans="1:6" x14ac:dyDescent="0.25">
      <c r="A91" s="303" t="s">
        <v>104</v>
      </c>
      <c r="B91" s="304"/>
      <c r="C91" s="138">
        <v>339032</v>
      </c>
      <c r="D91" s="144">
        <v>100</v>
      </c>
      <c r="E91" s="58"/>
      <c r="F91" s="25"/>
    </row>
    <row r="92" spans="1:6" x14ac:dyDescent="0.25">
      <c r="A92" s="303" t="s">
        <v>89</v>
      </c>
      <c r="B92" s="304"/>
      <c r="C92" s="139">
        <v>339033</v>
      </c>
      <c r="D92" s="143">
        <v>100</v>
      </c>
      <c r="E92" s="58"/>
      <c r="F92" s="25"/>
    </row>
    <row r="93" spans="1:6" x14ac:dyDescent="0.25">
      <c r="A93" s="303" t="s">
        <v>90</v>
      </c>
      <c r="B93" s="304"/>
      <c r="C93" s="138">
        <v>339036</v>
      </c>
      <c r="D93" s="144">
        <v>100</v>
      </c>
      <c r="E93" s="58"/>
      <c r="F93" s="25"/>
    </row>
    <row r="94" spans="1:6" x14ac:dyDescent="0.25">
      <c r="A94" s="303" t="s">
        <v>60</v>
      </c>
      <c r="B94" s="304"/>
      <c r="C94" s="137">
        <v>339039</v>
      </c>
      <c r="D94" s="145">
        <v>100</v>
      </c>
      <c r="E94" s="58"/>
      <c r="F94" s="25"/>
    </row>
    <row r="95" spans="1:6" x14ac:dyDescent="0.25">
      <c r="A95" s="355" t="s">
        <v>83</v>
      </c>
      <c r="B95" s="356"/>
      <c r="C95" s="147">
        <v>339000</v>
      </c>
      <c r="D95" s="146">
        <v>100</v>
      </c>
      <c r="E95" s="17">
        <f>SUM(E88:E94)</f>
        <v>34561.81</v>
      </c>
      <c r="F95" s="25"/>
    </row>
    <row r="96" spans="1:6" ht="15.75" thickBot="1" x14ac:dyDescent="0.3">
      <c r="A96" s="555" t="s">
        <v>129</v>
      </c>
      <c r="B96" s="556"/>
      <c r="C96" s="148"/>
      <c r="D96" s="149"/>
      <c r="E96" s="18">
        <f>E95</f>
        <v>34561.81</v>
      </c>
      <c r="F96" s="25"/>
    </row>
    <row r="97" spans="1:6" ht="15.75" thickBot="1" x14ac:dyDescent="0.3">
      <c r="A97" s="314" t="s">
        <v>96</v>
      </c>
      <c r="B97" s="315"/>
      <c r="C97" s="315"/>
      <c r="D97" s="315"/>
      <c r="E97" s="316"/>
      <c r="F97" s="25"/>
    </row>
    <row r="98" spans="1:6" x14ac:dyDescent="0.25">
      <c r="A98" s="317" t="s">
        <v>75</v>
      </c>
      <c r="B98" s="318"/>
      <c r="C98" s="138">
        <v>449052</v>
      </c>
      <c r="D98" s="144">
        <v>100</v>
      </c>
      <c r="E98" s="58"/>
      <c r="F98" s="25"/>
    </row>
    <row r="99" spans="1:6" x14ac:dyDescent="0.25">
      <c r="A99" s="353" t="s">
        <v>83</v>
      </c>
      <c r="B99" s="354"/>
      <c r="C99" s="150">
        <v>449000</v>
      </c>
      <c r="D99" s="151">
        <v>100</v>
      </c>
      <c r="E99" s="11">
        <f>SUM(E98)</f>
        <v>0</v>
      </c>
      <c r="F99" s="25"/>
    </row>
    <row r="100" spans="1:6" x14ac:dyDescent="0.25">
      <c r="A100" s="100" t="s">
        <v>84</v>
      </c>
      <c r="B100" s="153"/>
      <c r="C100" s="152">
        <v>449000</v>
      </c>
      <c r="D100" s="152">
        <v>100</v>
      </c>
      <c r="E100" s="108">
        <f>SUM(E99)</f>
        <v>0</v>
      </c>
      <c r="F100" s="25"/>
    </row>
    <row r="101" spans="1:6" x14ac:dyDescent="0.25">
      <c r="A101" s="558" t="s">
        <v>131</v>
      </c>
      <c r="B101" s="559"/>
      <c r="C101" s="154"/>
      <c r="D101" s="154"/>
      <c r="E101" s="21">
        <f>E100</f>
        <v>0</v>
      </c>
      <c r="F101" s="25"/>
    </row>
    <row r="102" spans="1:6" ht="15.75" thickBot="1" x14ac:dyDescent="0.3">
      <c r="A102" s="319" t="s">
        <v>130</v>
      </c>
      <c r="B102" s="376"/>
      <c r="C102" s="131"/>
      <c r="D102" s="130"/>
      <c r="E102" s="15">
        <f>SUM(E96,E101)</f>
        <v>34561.81</v>
      </c>
      <c r="F102" s="25"/>
    </row>
    <row r="103" spans="1:6" x14ac:dyDescent="0.25">
      <c r="A103" s="25"/>
      <c r="B103" s="25"/>
      <c r="C103" s="25"/>
      <c r="D103" s="25"/>
      <c r="E103" s="25"/>
      <c r="F103" s="25"/>
    </row>
    <row r="104" spans="1:6" ht="15.75" thickBot="1" x14ac:dyDescent="0.3">
      <c r="A104" s="25"/>
      <c r="B104" s="25"/>
      <c r="C104" s="25"/>
      <c r="D104" s="25"/>
      <c r="E104" s="25"/>
      <c r="F104" s="25"/>
    </row>
    <row r="105" spans="1:6" x14ac:dyDescent="0.25">
      <c r="A105" s="560" t="s">
        <v>91</v>
      </c>
      <c r="B105" s="561"/>
      <c r="C105" s="561"/>
      <c r="D105" s="561"/>
      <c r="E105" s="562"/>
      <c r="F105" s="25"/>
    </row>
    <row r="106" spans="1:6" x14ac:dyDescent="0.25">
      <c r="A106" s="563" t="s">
        <v>92</v>
      </c>
      <c r="B106" s="552"/>
      <c r="C106" s="552"/>
      <c r="D106" s="552"/>
      <c r="E106" s="564"/>
      <c r="F106" s="25"/>
    </row>
    <row r="107" spans="1:6" ht="15.75" thickBot="1" x14ac:dyDescent="0.3">
      <c r="A107" s="157"/>
      <c r="B107" s="156"/>
      <c r="C107" s="155"/>
      <c r="D107" s="158"/>
      <c r="E107" s="159"/>
      <c r="F107" s="25"/>
    </row>
    <row r="108" spans="1:6" ht="25.5" thickBot="1" x14ac:dyDescent="0.3">
      <c r="A108" s="368" t="s">
        <v>1</v>
      </c>
      <c r="B108" s="557"/>
      <c r="C108" s="136" t="s">
        <v>2</v>
      </c>
      <c r="D108" s="136" t="s">
        <v>3</v>
      </c>
      <c r="E108" s="160" t="s">
        <v>122</v>
      </c>
      <c r="F108" s="25"/>
    </row>
    <row r="109" spans="1:6" ht="26.25" customHeight="1" thickBot="1" x14ac:dyDescent="0.3">
      <c r="A109" s="161" t="s">
        <v>95</v>
      </c>
      <c r="B109" s="162"/>
      <c r="C109" s="162"/>
      <c r="D109" s="162"/>
      <c r="E109" s="163"/>
      <c r="F109" s="25"/>
    </row>
    <row r="110" spans="1:6" x14ac:dyDescent="0.25">
      <c r="A110" s="303" t="s">
        <v>4</v>
      </c>
      <c r="B110" s="304"/>
      <c r="C110" s="140" t="s">
        <v>5</v>
      </c>
      <c r="D110" s="144">
        <v>112</v>
      </c>
      <c r="E110" s="204">
        <v>20000</v>
      </c>
      <c r="F110" s="25"/>
    </row>
    <row r="111" spans="1:6" x14ac:dyDescent="0.25">
      <c r="A111" s="303" t="s">
        <v>93</v>
      </c>
      <c r="B111" s="304"/>
      <c r="C111" s="140" t="s">
        <v>7</v>
      </c>
      <c r="D111" s="144">
        <v>112</v>
      </c>
      <c r="E111" s="58"/>
      <c r="F111" s="25"/>
    </row>
    <row r="112" spans="1:6" x14ac:dyDescent="0.25">
      <c r="A112" s="321" t="s">
        <v>85</v>
      </c>
      <c r="B112" s="322"/>
      <c r="C112" s="164">
        <v>339014</v>
      </c>
      <c r="D112" s="127">
        <v>112</v>
      </c>
      <c r="E112" s="16">
        <f>SUM(E110:E111)</f>
        <v>20000</v>
      </c>
      <c r="F112" s="25"/>
    </row>
    <row r="113" spans="1:6" x14ac:dyDescent="0.25">
      <c r="A113" s="303" t="s">
        <v>12</v>
      </c>
      <c r="B113" s="304"/>
      <c r="C113" s="138">
        <v>339030</v>
      </c>
      <c r="D113" s="144">
        <v>112</v>
      </c>
      <c r="E113" s="58"/>
      <c r="F113" s="25"/>
    </row>
    <row r="114" spans="1:6" x14ac:dyDescent="0.25">
      <c r="A114" s="321" t="s">
        <v>85</v>
      </c>
      <c r="B114" s="322"/>
      <c r="C114" s="165">
        <v>339030</v>
      </c>
      <c r="D114" s="127">
        <v>112</v>
      </c>
      <c r="E114" s="16">
        <f>SUM(E113)</f>
        <v>0</v>
      </c>
      <c r="F114" s="25"/>
    </row>
    <row r="115" spans="1:6" x14ac:dyDescent="0.25">
      <c r="A115" s="303" t="s">
        <v>19</v>
      </c>
      <c r="B115" s="304"/>
      <c r="C115" s="138" t="s">
        <v>20</v>
      </c>
      <c r="D115" s="144">
        <v>112</v>
      </c>
      <c r="E115" s="204">
        <v>10000</v>
      </c>
      <c r="F115" s="25"/>
    </row>
    <row r="116" spans="1:6" x14ac:dyDescent="0.25">
      <c r="A116" s="303" t="s">
        <v>21</v>
      </c>
      <c r="B116" s="304"/>
      <c r="C116" s="138" t="s">
        <v>22</v>
      </c>
      <c r="D116" s="144">
        <v>112</v>
      </c>
      <c r="E116" s="58"/>
      <c r="F116" s="25"/>
    </row>
    <row r="117" spans="1:6" x14ac:dyDescent="0.25">
      <c r="A117" s="321" t="s">
        <v>85</v>
      </c>
      <c r="B117" s="322"/>
      <c r="C117" s="165">
        <v>339033</v>
      </c>
      <c r="D117" s="127">
        <v>112</v>
      </c>
      <c r="E117" s="16">
        <f>SUM(E115:E116)</f>
        <v>10000</v>
      </c>
      <c r="F117" s="25"/>
    </row>
    <row r="118" spans="1:6" x14ac:dyDescent="0.25">
      <c r="A118" s="303" t="s">
        <v>29</v>
      </c>
      <c r="B118" s="304"/>
      <c r="C118" s="138">
        <v>339036</v>
      </c>
      <c r="D118" s="144">
        <v>112</v>
      </c>
      <c r="E118" s="58"/>
      <c r="F118" s="25"/>
    </row>
    <row r="119" spans="1:6" x14ac:dyDescent="0.25">
      <c r="A119" s="321" t="s">
        <v>85</v>
      </c>
      <c r="B119" s="322"/>
      <c r="C119" s="165">
        <v>339036</v>
      </c>
      <c r="D119" s="127">
        <v>112</v>
      </c>
      <c r="E119" s="16">
        <f>SUM(E118)</f>
        <v>0</v>
      </c>
      <c r="F119" s="25"/>
    </row>
    <row r="120" spans="1:6" x14ac:dyDescent="0.25">
      <c r="A120" s="303" t="s">
        <v>94</v>
      </c>
      <c r="B120" s="304"/>
      <c r="C120" s="138">
        <v>339039</v>
      </c>
      <c r="D120" s="144">
        <v>112</v>
      </c>
      <c r="E120" s="204">
        <v>3000</v>
      </c>
      <c r="F120" s="25"/>
    </row>
    <row r="121" spans="1:6" x14ac:dyDescent="0.25">
      <c r="A121" s="321" t="s">
        <v>85</v>
      </c>
      <c r="B121" s="322"/>
      <c r="C121" s="165">
        <v>339039</v>
      </c>
      <c r="D121" s="127">
        <v>112</v>
      </c>
      <c r="E121" s="16">
        <f>SUM(E120)</f>
        <v>3000</v>
      </c>
      <c r="F121" s="25"/>
    </row>
    <row r="122" spans="1:6" x14ac:dyDescent="0.25">
      <c r="A122" s="303" t="s">
        <v>63</v>
      </c>
      <c r="B122" s="304"/>
      <c r="C122" s="141">
        <v>339093</v>
      </c>
      <c r="D122" s="144">
        <v>112</v>
      </c>
      <c r="E122" s="58"/>
      <c r="F122" s="25"/>
    </row>
    <row r="123" spans="1:6" x14ac:dyDescent="0.25">
      <c r="A123" s="435" t="s">
        <v>85</v>
      </c>
      <c r="B123" s="436"/>
      <c r="C123" s="86">
        <v>339093</v>
      </c>
      <c r="D123" s="127">
        <v>112</v>
      </c>
      <c r="E123" s="16">
        <f>SUM(E122)</f>
        <v>0</v>
      </c>
      <c r="F123" s="25"/>
    </row>
    <row r="124" spans="1:6" x14ac:dyDescent="0.25">
      <c r="A124" s="363" t="s">
        <v>83</v>
      </c>
      <c r="B124" s="364"/>
      <c r="C124" s="147">
        <v>339000</v>
      </c>
      <c r="D124" s="146">
        <v>112</v>
      </c>
      <c r="E124" s="17">
        <f>SUM(E112,E114,E117,E119,E121,E123,)</f>
        <v>33000</v>
      </c>
      <c r="F124" s="25"/>
    </row>
    <row r="125" spans="1:6" ht="15.75" thickBot="1" x14ac:dyDescent="0.3">
      <c r="A125" s="555" t="s">
        <v>129</v>
      </c>
      <c r="B125" s="556"/>
      <c r="C125" s="148"/>
      <c r="D125" s="149"/>
      <c r="E125" s="18">
        <f>E124</f>
        <v>33000</v>
      </c>
      <c r="F125" s="25"/>
    </row>
    <row r="126" spans="1:6" ht="23.25" customHeight="1" thickBot="1" x14ac:dyDescent="0.3">
      <c r="A126" s="166" t="s">
        <v>96</v>
      </c>
      <c r="B126" s="101"/>
      <c r="C126" s="101"/>
      <c r="D126" s="101"/>
      <c r="E126" s="102"/>
      <c r="F126" s="25"/>
    </row>
    <row r="127" spans="1:6" x14ac:dyDescent="0.25">
      <c r="A127" s="303" t="s">
        <v>75</v>
      </c>
      <c r="B127" s="304"/>
      <c r="C127" s="168">
        <v>449052</v>
      </c>
      <c r="D127" s="145">
        <v>112</v>
      </c>
      <c r="E127" s="58"/>
      <c r="F127" s="25"/>
    </row>
    <row r="128" spans="1:6" x14ac:dyDescent="0.25">
      <c r="A128" s="372" t="s">
        <v>83</v>
      </c>
      <c r="B128" s="574"/>
      <c r="C128" s="150">
        <v>449000</v>
      </c>
      <c r="D128" s="151">
        <v>112</v>
      </c>
      <c r="E128" s="11">
        <f>SUM(E127)</f>
        <v>0</v>
      </c>
      <c r="F128" s="25"/>
    </row>
    <row r="129" spans="1:6" x14ac:dyDescent="0.25">
      <c r="A129" s="374" t="s">
        <v>84</v>
      </c>
      <c r="B129" s="375"/>
      <c r="C129" s="167">
        <v>449000</v>
      </c>
      <c r="D129" s="167">
        <v>112</v>
      </c>
      <c r="E129" s="20">
        <f>SUM(E128)</f>
        <v>0</v>
      </c>
      <c r="F129" s="25"/>
    </row>
    <row r="130" spans="1:6" x14ac:dyDescent="0.25">
      <c r="A130" s="558" t="s">
        <v>131</v>
      </c>
      <c r="B130" s="559"/>
      <c r="C130" s="154"/>
      <c r="D130" s="154"/>
      <c r="E130" s="21">
        <f>E129</f>
        <v>0</v>
      </c>
      <c r="F130" s="25"/>
    </row>
    <row r="131" spans="1:6" ht="15.75" thickBot="1" x14ac:dyDescent="0.3">
      <c r="A131" s="319" t="s">
        <v>130</v>
      </c>
      <c r="B131" s="376"/>
      <c r="C131" s="131"/>
      <c r="D131" s="130"/>
      <c r="E131" s="15">
        <f>SUM(E125,E130)</f>
        <v>33000</v>
      </c>
      <c r="F131" s="25"/>
    </row>
    <row r="132" spans="1:6" x14ac:dyDescent="0.25">
      <c r="A132" s="25"/>
      <c r="B132" s="25"/>
      <c r="C132" s="25"/>
      <c r="D132" s="25"/>
      <c r="E132" s="25"/>
      <c r="F132" s="25"/>
    </row>
    <row r="133" spans="1:6" ht="15.75" thickBot="1" x14ac:dyDescent="0.3">
      <c r="A133" s="25"/>
      <c r="B133" s="25"/>
      <c r="C133" s="25"/>
      <c r="D133" s="25"/>
      <c r="E133" s="25"/>
      <c r="F133" s="25"/>
    </row>
    <row r="134" spans="1:6" x14ac:dyDescent="0.25">
      <c r="A134" s="575" t="s">
        <v>126</v>
      </c>
      <c r="B134" s="576"/>
      <c r="C134" s="576"/>
      <c r="D134" s="576"/>
      <c r="E134" s="577"/>
      <c r="F134" s="25"/>
    </row>
    <row r="135" spans="1:6" ht="24.75" x14ac:dyDescent="0.25">
      <c r="A135" s="548" t="s">
        <v>1</v>
      </c>
      <c r="B135" s="549"/>
      <c r="C135" s="170" t="s">
        <v>97</v>
      </c>
      <c r="D135" s="170" t="s">
        <v>3</v>
      </c>
      <c r="E135" s="114" t="s">
        <v>122</v>
      </c>
      <c r="F135" s="25"/>
    </row>
    <row r="136" spans="1:6" x14ac:dyDescent="0.25">
      <c r="A136" s="565" t="s">
        <v>99</v>
      </c>
      <c r="B136" s="566"/>
      <c r="C136" s="169" t="s">
        <v>98</v>
      </c>
      <c r="D136" s="169">
        <v>112</v>
      </c>
      <c r="E136" s="110">
        <f>E62</f>
        <v>774405.61</v>
      </c>
      <c r="F136" s="25"/>
    </row>
    <row r="137" spans="1:6" x14ac:dyDescent="0.25">
      <c r="A137" s="565"/>
      <c r="B137" s="566"/>
      <c r="C137" s="169">
        <v>2994</v>
      </c>
      <c r="D137" s="169">
        <v>100</v>
      </c>
      <c r="E137" s="110">
        <f>E96</f>
        <v>34561.81</v>
      </c>
      <c r="F137" s="25"/>
    </row>
    <row r="138" spans="1:6" x14ac:dyDescent="0.25">
      <c r="A138" s="565"/>
      <c r="B138" s="566"/>
      <c r="C138" s="169">
        <v>4572</v>
      </c>
      <c r="D138" s="169">
        <v>112</v>
      </c>
      <c r="E138" s="110">
        <f>E125</f>
        <v>33000</v>
      </c>
      <c r="F138" s="25"/>
    </row>
    <row r="139" spans="1:6" x14ac:dyDescent="0.25">
      <c r="A139" s="565"/>
      <c r="B139" s="566"/>
      <c r="C139" s="567" t="s">
        <v>100</v>
      </c>
      <c r="D139" s="567"/>
      <c r="E139" s="109">
        <f>SUM(E136:E138)</f>
        <v>841967.41999999993</v>
      </c>
      <c r="F139" s="25"/>
    </row>
    <row r="140" spans="1:6" x14ac:dyDescent="0.25">
      <c r="A140" s="568" t="s">
        <v>101</v>
      </c>
      <c r="B140" s="569"/>
      <c r="C140" s="169" t="s">
        <v>98</v>
      </c>
      <c r="D140" s="169">
        <v>112</v>
      </c>
      <c r="E140" s="110">
        <f>E80</f>
        <v>235000</v>
      </c>
      <c r="F140" s="25"/>
    </row>
    <row r="141" spans="1:6" x14ac:dyDescent="0.25">
      <c r="A141" s="568"/>
      <c r="B141" s="569"/>
      <c r="C141" s="169">
        <v>2994</v>
      </c>
      <c r="D141" s="169">
        <v>100</v>
      </c>
      <c r="E141" s="110">
        <f>E101</f>
        <v>0</v>
      </c>
      <c r="F141" s="25"/>
    </row>
    <row r="142" spans="1:6" x14ac:dyDescent="0.25">
      <c r="A142" s="568"/>
      <c r="B142" s="569"/>
      <c r="C142" s="169">
        <v>4572</v>
      </c>
      <c r="D142" s="169">
        <v>112</v>
      </c>
      <c r="E142" s="110">
        <f>E130</f>
        <v>0</v>
      </c>
      <c r="F142" s="25"/>
    </row>
    <row r="143" spans="1:6" x14ac:dyDescent="0.25">
      <c r="A143" s="570"/>
      <c r="B143" s="571"/>
      <c r="C143" s="567" t="s">
        <v>100</v>
      </c>
      <c r="D143" s="567"/>
      <c r="E143" s="109">
        <f>SUM(E140:E142)</f>
        <v>235000</v>
      </c>
      <c r="F143" s="25"/>
    </row>
    <row r="144" spans="1:6" ht="15.75" thickBot="1" x14ac:dyDescent="0.3">
      <c r="A144" s="572" t="s">
        <v>102</v>
      </c>
      <c r="B144" s="573"/>
      <c r="C144" s="573"/>
      <c r="D144" s="573"/>
      <c r="E144" s="15">
        <f>SUM(E139,E143)</f>
        <v>1076967.42</v>
      </c>
      <c r="F144" s="25"/>
    </row>
    <row r="145" spans="1:6" x14ac:dyDescent="0.25">
      <c r="A145" s="25"/>
      <c r="B145" s="25"/>
      <c r="C145" s="65"/>
      <c r="D145" s="27"/>
      <c r="E145" s="98"/>
      <c r="F145" s="25"/>
    </row>
  </sheetData>
  <sheetProtection password="DF69" sheet="1" objects="1" scenarios="1" insertColumns="0" insertRows="0" deleteColumns="0" deleteRows="0"/>
  <mergeCells count="125">
    <mergeCell ref="A6:E6"/>
    <mergeCell ref="A7:E7"/>
    <mergeCell ref="A8:B8"/>
    <mergeCell ref="A9:B9"/>
    <mergeCell ref="A10:E10"/>
    <mergeCell ref="A11:B11"/>
    <mergeCell ref="A18:B18"/>
    <mergeCell ref="A19:B19"/>
    <mergeCell ref="A20:B20"/>
    <mergeCell ref="A21:B21"/>
    <mergeCell ref="A22:B22"/>
    <mergeCell ref="A23:B23"/>
    <mergeCell ref="A12:B12"/>
    <mergeCell ref="A13:B13"/>
    <mergeCell ref="A14:B14"/>
    <mergeCell ref="A15:B15"/>
    <mergeCell ref="A16:B16"/>
    <mergeCell ref="A17:B17"/>
    <mergeCell ref="A30:B30"/>
    <mergeCell ref="A31:B31"/>
    <mergeCell ref="A32:B32"/>
    <mergeCell ref="A33:B33"/>
    <mergeCell ref="A34:B34"/>
    <mergeCell ref="A35:B35"/>
    <mergeCell ref="A24:B24"/>
    <mergeCell ref="A25:B25"/>
    <mergeCell ref="A26:B26"/>
    <mergeCell ref="A27:B27"/>
    <mergeCell ref="A28:B28"/>
    <mergeCell ref="A29:B29"/>
    <mergeCell ref="A42:B42"/>
    <mergeCell ref="A43:B43"/>
    <mergeCell ref="A44:B44"/>
    <mergeCell ref="A45:B45"/>
    <mergeCell ref="A46:B46"/>
    <mergeCell ref="A47:B47"/>
    <mergeCell ref="A36:B36"/>
    <mergeCell ref="A37:B37"/>
    <mergeCell ref="A38:B38"/>
    <mergeCell ref="A39:B39"/>
    <mergeCell ref="A40:B40"/>
    <mergeCell ref="A41:B41"/>
    <mergeCell ref="A54:B54"/>
    <mergeCell ref="A55:B55"/>
    <mergeCell ref="A56:B56"/>
    <mergeCell ref="A57:B57"/>
    <mergeCell ref="A58:B58"/>
    <mergeCell ref="A59:B59"/>
    <mergeCell ref="A48:B48"/>
    <mergeCell ref="A49:B49"/>
    <mergeCell ref="A50:B50"/>
    <mergeCell ref="A51:B51"/>
    <mergeCell ref="A52:B52"/>
    <mergeCell ref="A53:B53"/>
    <mergeCell ref="A66:B66"/>
    <mergeCell ref="A67:B67"/>
    <mergeCell ref="A68:B68"/>
    <mergeCell ref="A69:B69"/>
    <mergeCell ref="A70:B70"/>
    <mergeCell ref="A71:B71"/>
    <mergeCell ref="A60:B60"/>
    <mergeCell ref="A61:B61"/>
    <mergeCell ref="A62:B62"/>
    <mergeCell ref="A63:E63"/>
    <mergeCell ref="A64:B64"/>
    <mergeCell ref="A65:B65"/>
    <mergeCell ref="A78:B78"/>
    <mergeCell ref="A79:B79"/>
    <mergeCell ref="A80:B80"/>
    <mergeCell ref="A81:B81"/>
    <mergeCell ref="A84:E84"/>
    <mergeCell ref="A85:B85"/>
    <mergeCell ref="A72:B72"/>
    <mergeCell ref="A73:B73"/>
    <mergeCell ref="A74:B74"/>
    <mergeCell ref="A75:B75"/>
    <mergeCell ref="A76:B76"/>
    <mergeCell ref="A77:B77"/>
    <mergeCell ref="A92:B92"/>
    <mergeCell ref="A93:B93"/>
    <mergeCell ref="A94:B94"/>
    <mergeCell ref="A95:B95"/>
    <mergeCell ref="A96:B96"/>
    <mergeCell ref="A97:E97"/>
    <mergeCell ref="A86:B86"/>
    <mergeCell ref="A87:E87"/>
    <mergeCell ref="A88:B88"/>
    <mergeCell ref="A89:B89"/>
    <mergeCell ref="A90:B90"/>
    <mergeCell ref="A91:B91"/>
    <mergeCell ref="A108:B108"/>
    <mergeCell ref="A110:B110"/>
    <mergeCell ref="A111:B111"/>
    <mergeCell ref="A112:B112"/>
    <mergeCell ref="A113:B113"/>
    <mergeCell ref="A114:B114"/>
    <mergeCell ref="A98:B98"/>
    <mergeCell ref="A99:B99"/>
    <mergeCell ref="A101:B101"/>
    <mergeCell ref="A102:B102"/>
    <mergeCell ref="A105:E105"/>
    <mergeCell ref="A106:E106"/>
    <mergeCell ref="A121:B121"/>
    <mergeCell ref="A122:B122"/>
    <mergeCell ref="A123:B123"/>
    <mergeCell ref="A124:B124"/>
    <mergeCell ref="A125:B125"/>
    <mergeCell ref="A127:B127"/>
    <mergeCell ref="A115:B115"/>
    <mergeCell ref="A116:B116"/>
    <mergeCell ref="A117:B117"/>
    <mergeCell ref="A118:B118"/>
    <mergeCell ref="A119:B119"/>
    <mergeCell ref="A120:B120"/>
    <mergeCell ref="A136:B139"/>
    <mergeCell ref="C139:D139"/>
    <mergeCell ref="A140:B143"/>
    <mergeCell ref="C143:D143"/>
    <mergeCell ref="A144:D144"/>
    <mergeCell ref="A128:B128"/>
    <mergeCell ref="A129:B129"/>
    <mergeCell ref="A130:B130"/>
    <mergeCell ref="A131:B131"/>
    <mergeCell ref="A134:E134"/>
    <mergeCell ref="A135:B135"/>
  </mergeCells>
  <pageMargins left="0.511811024" right="0.511811024" top="0.78740157499999996" bottom="0.78740157499999996" header="0.31496062000000002" footer="0.31496062000000002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6"/>
  <sheetViews>
    <sheetView topLeftCell="A136" workbookViewId="0">
      <selection activeCell="E145" sqref="E145"/>
    </sheetView>
  </sheetViews>
  <sheetFormatPr defaultRowHeight="15" x14ac:dyDescent="0.25"/>
  <cols>
    <col min="1" max="1" width="17.7109375" customWidth="1"/>
    <col min="2" max="2" width="30.5703125" customWidth="1"/>
    <col min="3" max="3" width="11.7109375" customWidth="1"/>
    <col min="5" max="5" width="18.85546875" customWidth="1"/>
  </cols>
  <sheetData>
    <row r="1" spans="1:6" x14ac:dyDescent="0.25">
      <c r="A1" s="25"/>
      <c r="B1" s="25"/>
      <c r="C1" s="26" t="s">
        <v>124</v>
      </c>
      <c r="D1" s="27"/>
      <c r="E1" s="25"/>
      <c r="F1" s="25"/>
    </row>
    <row r="2" spans="1:6" x14ac:dyDescent="0.25">
      <c r="A2" s="25"/>
      <c r="B2" s="25"/>
      <c r="C2" s="26" t="s">
        <v>123</v>
      </c>
      <c r="D2" s="27"/>
      <c r="E2" s="25"/>
      <c r="F2" s="25"/>
    </row>
    <row r="3" spans="1:6" ht="22.5" customHeight="1" x14ac:dyDescent="0.25">
      <c r="A3" s="25"/>
      <c r="B3" s="25"/>
      <c r="C3" s="65"/>
      <c r="D3" s="27"/>
      <c r="E3" s="25"/>
      <c r="F3" s="25"/>
    </row>
    <row r="4" spans="1:6" ht="15.75" x14ac:dyDescent="0.25">
      <c r="A4" s="25"/>
      <c r="B4" s="25"/>
      <c r="C4" s="28" t="s">
        <v>122</v>
      </c>
      <c r="D4" s="27"/>
      <c r="E4" s="25"/>
      <c r="F4" s="25"/>
    </row>
    <row r="5" spans="1:6" ht="15.75" thickBot="1" x14ac:dyDescent="0.3">
      <c r="A5" s="29"/>
      <c r="B5" s="29"/>
      <c r="C5" s="30"/>
      <c r="D5" s="31"/>
      <c r="E5" s="32"/>
      <c r="F5" s="25"/>
    </row>
    <row r="6" spans="1:6" x14ac:dyDescent="0.25">
      <c r="A6" s="518" t="s">
        <v>127</v>
      </c>
      <c r="B6" s="519"/>
      <c r="C6" s="519"/>
      <c r="D6" s="519"/>
      <c r="E6" s="520"/>
      <c r="F6" s="25"/>
    </row>
    <row r="7" spans="1:6" x14ac:dyDescent="0.25">
      <c r="A7" s="521" t="s">
        <v>0</v>
      </c>
      <c r="B7" s="522"/>
      <c r="C7" s="522"/>
      <c r="D7" s="522"/>
      <c r="E7" s="523"/>
      <c r="F7" s="25"/>
    </row>
    <row r="8" spans="1:6" x14ac:dyDescent="0.25">
      <c r="A8" s="524"/>
      <c r="B8" s="525"/>
      <c r="C8" s="111"/>
      <c r="D8" s="111"/>
      <c r="E8" s="112"/>
      <c r="F8" s="25"/>
    </row>
    <row r="9" spans="1:6" ht="24.75" x14ac:dyDescent="0.25">
      <c r="A9" s="526" t="s">
        <v>1</v>
      </c>
      <c r="B9" s="527"/>
      <c r="C9" s="113" t="s">
        <v>2</v>
      </c>
      <c r="D9" s="113" t="s">
        <v>3</v>
      </c>
      <c r="E9" s="114" t="s">
        <v>122</v>
      </c>
      <c r="F9" s="25"/>
    </row>
    <row r="10" spans="1:6" x14ac:dyDescent="0.25">
      <c r="A10" s="528" t="s">
        <v>95</v>
      </c>
      <c r="B10" s="529"/>
      <c r="C10" s="529"/>
      <c r="D10" s="529"/>
      <c r="E10" s="530"/>
      <c r="F10" s="25"/>
    </row>
    <row r="11" spans="1:6" x14ac:dyDescent="0.25">
      <c r="A11" s="531" t="s">
        <v>4</v>
      </c>
      <c r="B11" s="381"/>
      <c r="C11" s="115" t="s">
        <v>5</v>
      </c>
      <c r="D11" s="116">
        <v>112</v>
      </c>
      <c r="E11" s="58">
        <v>40000</v>
      </c>
      <c r="F11" s="25"/>
    </row>
    <row r="12" spans="1:6" x14ac:dyDescent="0.25">
      <c r="A12" s="531" t="s">
        <v>6</v>
      </c>
      <c r="B12" s="381"/>
      <c r="C12" s="117" t="s">
        <v>7</v>
      </c>
      <c r="D12" s="118">
        <v>112</v>
      </c>
      <c r="E12" s="58"/>
      <c r="F12" s="25"/>
    </row>
    <row r="13" spans="1:6" x14ac:dyDescent="0.25">
      <c r="A13" s="349" t="s">
        <v>85</v>
      </c>
      <c r="B13" s="350"/>
      <c r="C13" s="119">
        <v>339014</v>
      </c>
      <c r="D13" s="120">
        <v>112</v>
      </c>
      <c r="E13" s="16">
        <f>SUM(E11:E12)</f>
        <v>40000</v>
      </c>
      <c r="F13" s="25"/>
    </row>
    <row r="14" spans="1:6" x14ac:dyDescent="0.25">
      <c r="A14" s="531" t="s">
        <v>8</v>
      </c>
      <c r="B14" s="381"/>
      <c r="C14" s="117" t="s">
        <v>9</v>
      </c>
      <c r="D14" s="117">
        <v>112</v>
      </c>
      <c r="E14" s="58"/>
      <c r="F14" s="25"/>
    </row>
    <row r="15" spans="1:6" x14ac:dyDescent="0.25">
      <c r="A15" s="349" t="s">
        <v>85</v>
      </c>
      <c r="B15" s="350"/>
      <c r="C15" s="119">
        <v>339018</v>
      </c>
      <c r="D15" s="119">
        <v>112</v>
      </c>
      <c r="E15" s="16">
        <f>SUM(E14)</f>
        <v>0</v>
      </c>
      <c r="F15" s="25"/>
    </row>
    <row r="16" spans="1:6" x14ac:dyDescent="0.25">
      <c r="A16" s="531" t="s">
        <v>10</v>
      </c>
      <c r="B16" s="381"/>
      <c r="C16" s="115" t="s">
        <v>11</v>
      </c>
      <c r="D16" s="116">
        <v>112</v>
      </c>
      <c r="E16" s="58">
        <v>48000</v>
      </c>
      <c r="F16" s="25"/>
    </row>
    <row r="17" spans="1:6" x14ac:dyDescent="0.25">
      <c r="A17" s="349" t="s">
        <v>85</v>
      </c>
      <c r="B17" s="350"/>
      <c r="C17" s="119">
        <v>339020</v>
      </c>
      <c r="D17" s="120">
        <v>112</v>
      </c>
      <c r="E17" s="16">
        <f>SUM(E16)</f>
        <v>48000</v>
      </c>
      <c r="F17" s="25"/>
    </row>
    <row r="18" spans="1:6" x14ac:dyDescent="0.25">
      <c r="A18" s="531" t="s">
        <v>12</v>
      </c>
      <c r="B18" s="381"/>
      <c r="C18" s="117" t="s">
        <v>13</v>
      </c>
      <c r="D18" s="118">
        <v>112</v>
      </c>
      <c r="E18" s="58">
        <v>70000</v>
      </c>
      <c r="F18" s="25"/>
    </row>
    <row r="19" spans="1:6" x14ac:dyDescent="0.25">
      <c r="A19" s="531" t="s">
        <v>14</v>
      </c>
      <c r="B19" s="381"/>
      <c r="C19" s="117" t="s">
        <v>15</v>
      </c>
      <c r="D19" s="118">
        <v>112</v>
      </c>
      <c r="E19" s="58"/>
      <c r="F19" s="25"/>
    </row>
    <row r="20" spans="1:6" x14ac:dyDescent="0.25">
      <c r="A20" s="349" t="s">
        <v>85</v>
      </c>
      <c r="B20" s="350"/>
      <c r="C20" s="119">
        <v>339030</v>
      </c>
      <c r="D20" s="120">
        <v>112</v>
      </c>
      <c r="E20" s="16">
        <f>SUM(E18:E19)</f>
        <v>70000</v>
      </c>
      <c r="F20" s="25"/>
    </row>
    <row r="21" spans="1:6" x14ac:dyDescent="0.25">
      <c r="A21" s="532" t="s">
        <v>103</v>
      </c>
      <c r="B21" s="533"/>
      <c r="C21" s="117" t="s">
        <v>16</v>
      </c>
      <c r="D21" s="118">
        <v>112</v>
      </c>
      <c r="E21" s="58"/>
      <c r="F21" s="25"/>
    </row>
    <row r="22" spans="1:6" x14ac:dyDescent="0.25">
      <c r="A22" s="349" t="s">
        <v>85</v>
      </c>
      <c r="B22" s="350"/>
      <c r="C22" s="119">
        <v>339031</v>
      </c>
      <c r="D22" s="120">
        <v>112</v>
      </c>
      <c r="E22" s="16">
        <f>SUM(E21)</f>
        <v>0</v>
      </c>
      <c r="F22" s="25"/>
    </row>
    <row r="23" spans="1:6" x14ac:dyDescent="0.25">
      <c r="A23" s="531" t="s">
        <v>17</v>
      </c>
      <c r="B23" s="381"/>
      <c r="C23" s="115" t="s">
        <v>18</v>
      </c>
      <c r="D23" s="116">
        <v>112</v>
      </c>
      <c r="E23" s="58"/>
      <c r="F23" s="25"/>
    </row>
    <row r="24" spans="1:6" x14ac:dyDescent="0.25">
      <c r="A24" s="349" t="s">
        <v>85</v>
      </c>
      <c r="B24" s="350"/>
      <c r="C24" s="119">
        <v>339032</v>
      </c>
      <c r="D24" s="120">
        <v>112</v>
      </c>
      <c r="E24" s="16">
        <f>SUM(E23)</f>
        <v>0</v>
      </c>
      <c r="F24" s="25"/>
    </row>
    <row r="25" spans="1:6" x14ac:dyDescent="0.25">
      <c r="A25" s="531" t="s">
        <v>19</v>
      </c>
      <c r="B25" s="381"/>
      <c r="C25" s="117" t="s">
        <v>20</v>
      </c>
      <c r="D25" s="118">
        <v>112</v>
      </c>
      <c r="E25" s="58">
        <v>12000</v>
      </c>
      <c r="F25" s="25"/>
    </row>
    <row r="26" spans="1:6" x14ac:dyDescent="0.25">
      <c r="A26" s="531" t="s">
        <v>21</v>
      </c>
      <c r="B26" s="381"/>
      <c r="C26" s="115" t="s">
        <v>22</v>
      </c>
      <c r="D26" s="116">
        <v>112</v>
      </c>
      <c r="E26" s="58"/>
      <c r="F26" s="25"/>
    </row>
    <row r="27" spans="1:6" x14ac:dyDescent="0.25">
      <c r="A27" s="531" t="s">
        <v>23</v>
      </c>
      <c r="B27" s="381"/>
      <c r="C27" s="117" t="s">
        <v>24</v>
      </c>
      <c r="D27" s="118">
        <v>112</v>
      </c>
      <c r="E27" s="58">
        <v>30000</v>
      </c>
      <c r="F27" s="25"/>
    </row>
    <row r="28" spans="1:6" x14ac:dyDescent="0.25">
      <c r="A28" s="349" t="s">
        <v>85</v>
      </c>
      <c r="B28" s="350"/>
      <c r="C28" s="119">
        <v>339033</v>
      </c>
      <c r="D28" s="120">
        <v>112</v>
      </c>
      <c r="E28" s="16">
        <f>SUM(E25:E27)</f>
        <v>42000</v>
      </c>
      <c r="F28" s="25"/>
    </row>
    <row r="29" spans="1:6" x14ac:dyDescent="0.25">
      <c r="A29" s="531" t="s">
        <v>25</v>
      </c>
      <c r="B29" s="381"/>
      <c r="C29" s="115" t="s">
        <v>26</v>
      </c>
      <c r="D29" s="116">
        <v>112</v>
      </c>
      <c r="E29" s="58"/>
      <c r="F29" s="25"/>
    </row>
    <row r="30" spans="1:6" x14ac:dyDescent="0.25">
      <c r="A30" s="531" t="s">
        <v>27</v>
      </c>
      <c r="B30" s="381"/>
      <c r="C30" s="117" t="s">
        <v>28</v>
      </c>
      <c r="D30" s="118">
        <v>112</v>
      </c>
      <c r="E30" s="58"/>
      <c r="F30" s="25"/>
    </row>
    <row r="31" spans="1:6" x14ac:dyDescent="0.25">
      <c r="A31" s="349" t="s">
        <v>85</v>
      </c>
      <c r="B31" s="350"/>
      <c r="C31" s="119">
        <v>339035</v>
      </c>
      <c r="D31" s="120">
        <v>112</v>
      </c>
      <c r="E31" s="16">
        <f>SUM(E29:E30)</f>
        <v>0</v>
      </c>
      <c r="F31" s="25"/>
    </row>
    <row r="32" spans="1:6" x14ac:dyDescent="0.25">
      <c r="A32" s="531" t="s">
        <v>29</v>
      </c>
      <c r="B32" s="381"/>
      <c r="C32" s="115" t="s">
        <v>30</v>
      </c>
      <c r="D32" s="116">
        <v>112</v>
      </c>
      <c r="E32" s="58">
        <v>5000</v>
      </c>
      <c r="F32" s="25"/>
    </row>
    <row r="33" spans="1:6" x14ac:dyDescent="0.25">
      <c r="A33" s="531" t="s">
        <v>31</v>
      </c>
      <c r="B33" s="381"/>
      <c r="C33" s="117" t="s">
        <v>32</v>
      </c>
      <c r="D33" s="118">
        <v>112</v>
      </c>
      <c r="E33" s="58">
        <v>3000</v>
      </c>
      <c r="F33" s="25"/>
    </row>
    <row r="34" spans="1:6" x14ac:dyDescent="0.25">
      <c r="A34" s="531" t="s">
        <v>33</v>
      </c>
      <c r="B34" s="381"/>
      <c r="C34" s="115" t="s">
        <v>34</v>
      </c>
      <c r="D34" s="116">
        <v>112</v>
      </c>
      <c r="E34" s="58"/>
      <c r="F34" s="25"/>
    </row>
    <row r="35" spans="1:6" x14ac:dyDescent="0.25">
      <c r="A35" s="531" t="s">
        <v>35</v>
      </c>
      <c r="B35" s="381"/>
      <c r="C35" s="117" t="s">
        <v>36</v>
      </c>
      <c r="D35" s="116">
        <v>112</v>
      </c>
      <c r="E35" s="58"/>
      <c r="F35" s="25"/>
    </row>
    <row r="36" spans="1:6" x14ac:dyDescent="0.25">
      <c r="A36" s="349" t="s">
        <v>85</v>
      </c>
      <c r="B36" s="350"/>
      <c r="C36" s="119">
        <v>339036</v>
      </c>
      <c r="D36" s="120">
        <v>112</v>
      </c>
      <c r="E36" s="16">
        <f>SUM(E32:E35)</f>
        <v>8000</v>
      </c>
      <c r="F36" s="25"/>
    </row>
    <row r="37" spans="1:6" x14ac:dyDescent="0.25">
      <c r="A37" s="531" t="s">
        <v>38</v>
      </c>
      <c r="B37" s="381"/>
      <c r="C37" s="117" t="s">
        <v>37</v>
      </c>
      <c r="D37" s="118">
        <v>112</v>
      </c>
      <c r="E37" s="58">
        <v>270000</v>
      </c>
      <c r="F37" s="25"/>
    </row>
    <row r="38" spans="1:6" x14ac:dyDescent="0.25">
      <c r="A38" s="531" t="s">
        <v>39</v>
      </c>
      <c r="B38" s="381"/>
      <c r="C38" s="115" t="s">
        <v>40</v>
      </c>
      <c r="D38" s="116">
        <v>112</v>
      </c>
      <c r="E38" s="25"/>
      <c r="F38" s="25"/>
    </row>
    <row r="39" spans="1:6" x14ac:dyDescent="0.25">
      <c r="A39" s="349" t="s">
        <v>85</v>
      </c>
      <c r="B39" s="350"/>
      <c r="C39" s="119">
        <v>339037</v>
      </c>
      <c r="D39" s="120">
        <v>112</v>
      </c>
      <c r="E39" s="16">
        <f>SUM(E37:E37)</f>
        <v>270000</v>
      </c>
      <c r="F39" s="25"/>
    </row>
    <row r="40" spans="1:6" x14ac:dyDescent="0.25">
      <c r="A40" s="531" t="s">
        <v>41</v>
      </c>
      <c r="B40" s="381"/>
      <c r="C40" s="117" t="s">
        <v>42</v>
      </c>
      <c r="D40" s="118">
        <v>112</v>
      </c>
      <c r="E40" s="58">
        <v>200000</v>
      </c>
      <c r="F40" s="25"/>
    </row>
    <row r="41" spans="1:6" x14ac:dyDescent="0.25">
      <c r="A41" s="534" t="s">
        <v>43</v>
      </c>
      <c r="B41" s="404"/>
      <c r="C41" s="116" t="s">
        <v>44</v>
      </c>
      <c r="D41" s="116">
        <v>112</v>
      </c>
      <c r="E41" s="58"/>
      <c r="F41" s="25"/>
    </row>
    <row r="42" spans="1:6" x14ac:dyDescent="0.25">
      <c r="A42" s="534" t="s">
        <v>45</v>
      </c>
      <c r="B42" s="404"/>
      <c r="C42" s="116" t="s">
        <v>46</v>
      </c>
      <c r="D42" s="116">
        <v>112</v>
      </c>
      <c r="E42" s="58"/>
      <c r="F42" s="25"/>
    </row>
    <row r="43" spans="1:6" x14ac:dyDescent="0.25">
      <c r="A43" s="534" t="s">
        <v>47</v>
      </c>
      <c r="B43" s="404"/>
      <c r="C43" s="116" t="s">
        <v>48</v>
      </c>
      <c r="D43" s="116">
        <v>112</v>
      </c>
      <c r="E43" s="58"/>
      <c r="F43" s="25"/>
    </row>
    <row r="44" spans="1:6" x14ac:dyDescent="0.25">
      <c r="A44" s="531" t="s">
        <v>49</v>
      </c>
      <c r="B44" s="381"/>
      <c r="C44" s="115" t="s">
        <v>50</v>
      </c>
      <c r="D44" s="116">
        <v>112</v>
      </c>
      <c r="E44" s="58"/>
      <c r="F44" s="25"/>
    </row>
    <row r="45" spans="1:6" x14ac:dyDescent="0.25">
      <c r="A45" s="531" t="s">
        <v>33</v>
      </c>
      <c r="B45" s="381"/>
      <c r="C45" s="115" t="s">
        <v>51</v>
      </c>
      <c r="D45" s="116">
        <v>112</v>
      </c>
      <c r="E45" s="58"/>
      <c r="F45" s="25"/>
    </row>
    <row r="46" spans="1:6" x14ac:dyDescent="0.25">
      <c r="A46" s="534" t="s">
        <v>52</v>
      </c>
      <c r="B46" s="404"/>
      <c r="C46" s="116" t="s">
        <v>53</v>
      </c>
      <c r="D46" s="116">
        <v>112</v>
      </c>
      <c r="E46" s="58"/>
      <c r="F46" s="25"/>
    </row>
    <row r="47" spans="1:6" x14ac:dyDescent="0.25">
      <c r="A47" s="534" t="s">
        <v>39</v>
      </c>
      <c r="B47" s="404"/>
      <c r="C47" s="116" t="s">
        <v>54</v>
      </c>
      <c r="D47" s="116">
        <v>112</v>
      </c>
      <c r="E47" s="58"/>
      <c r="F47" s="25"/>
    </row>
    <row r="48" spans="1:6" x14ac:dyDescent="0.25">
      <c r="A48" s="534" t="s">
        <v>55</v>
      </c>
      <c r="B48" s="404"/>
      <c r="C48" s="116" t="s">
        <v>56</v>
      </c>
      <c r="D48" s="116">
        <v>112</v>
      </c>
      <c r="E48" s="58"/>
      <c r="F48" s="25"/>
    </row>
    <row r="49" spans="1:6" x14ac:dyDescent="0.25">
      <c r="A49" s="531" t="s">
        <v>35</v>
      </c>
      <c r="B49" s="381"/>
      <c r="C49" s="115" t="s">
        <v>57</v>
      </c>
      <c r="D49" s="116">
        <v>112</v>
      </c>
      <c r="E49" s="58"/>
      <c r="F49" s="25"/>
    </row>
    <row r="50" spans="1:6" x14ac:dyDescent="0.25">
      <c r="A50" s="534" t="s">
        <v>58</v>
      </c>
      <c r="B50" s="404"/>
      <c r="C50" s="116" t="s">
        <v>59</v>
      </c>
      <c r="D50" s="116">
        <v>112</v>
      </c>
      <c r="E50" s="58"/>
      <c r="F50" s="25"/>
    </row>
    <row r="51" spans="1:6" x14ac:dyDescent="0.25">
      <c r="A51" s="349" t="s">
        <v>85</v>
      </c>
      <c r="B51" s="350"/>
      <c r="C51" s="120">
        <v>339039</v>
      </c>
      <c r="D51" s="120">
        <v>112</v>
      </c>
      <c r="E51" s="16">
        <f>SUM(E40:E50)</f>
        <v>200000</v>
      </c>
      <c r="F51" s="25"/>
    </row>
    <row r="52" spans="1:6" x14ac:dyDescent="0.25">
      <c r="A52" s="534" t="s">
        <v>61</v>
      </c>
      <c r="B52" s="404"/>
      <c r="C52" s="116" t="s">
        <v>62</v>
      </c>
      <c r="D52" s="116">
        <v>112</v>
      </c>
      <c r="E52" s="58">
        <v>5000</v>
      </c>
      <c r="F52" s="25"/>
    </row>
    <row r="53" spans="1:6" x14ac:dyDescent="0.25">
      <c r="A53" s="349" t="s">
        <v>85</v>
      </c>
      <c r="B53" s="350"/>
      <c r="C53" s="120">
        <v>339047</v>
      </c>
      <c r="D53" s="120">
        <v>112</v>
      </c>
      <c r="E53" s="16">
        <f>SUM(E52)</f>
        <v>5000</v>
      </c>
      <c r="F53" s="25"/>
    </row>
    <row r="54" spans="1:6" x14ac:dyDescent="0.25">
      <c r="A54" s="534" t="s">
        <v>63</v>
      </c>
      <c r="B54" s="404"/>
      <c r="C54" s="116" t="s">
        <v>64</v>
      </c>
      <c r="D54" s="116">
        <v>112</v>
      </c>
      <c r="E54" s="58">
        <v>5000</v>
      </c>
      <c r="F54" s="25"/>
    </row>
    <row r="55" spans="1:6" x14ac:dyDescent="0.25">
      <c r="A55" s="349" t="s">
        <v>85</v>
      </c>
      <c r="B55" s="350"/>
      <c r="C55" s="120">
        <v>339093</v>
      </c>
      <c r="D55" s="120">
        <v>112</v>
      </c>
      <c r="E55" s="16">
        <f>SUM(E54)</f>
        <v>5000</v>
      </c>
      <c r="F55" s="25"/>
    </row>
    <row r="56" spans="1:6" x14ac:dyDescent="0.25">
      <c r="A56" s="535" t="s">
        <v>86</v>
      </c>
      <c r="B56" s="536"/>
      <c r="C56" s="121">
        <v>339000</v>
      </c>
      <c r="D56" s="121">
        <v>112</v>
      </c>
      <c r="E56" s="17">
        <f>SUM(E13,E15,E17,E20,E22,E24,E28,E31,E36,E39,E51,E53,E55)</f>
        <v>688000</v>
      </c>
      <c r="F56" s="25"/>
    </row>
    <row r="57" spans="1:6" x14ac:dyDescent="0.25">
      <c r="A57" s="534" t="s">
        <v>65</v>
      </c>
      <c r="B57" s="404"/>
      <c r="C57" s="116" t="s">
        <v>66</v>
      </c>
      <c r="D57" s="116">
        <v>112</v>
      </c>
      <c r="E57" s="58">
        <v>5000</v>
      </c>
      <c r="F57" s="25"/>
    </row>
    <row r="58" spans="1:6" x14ac:dyDescent="0.25">
      <c r="A58" s="349" t="s">
        <v>85</v>
      </c>
      <c r="B58" s="350"/>
      <c r="C58" s="120">
        <v>339147</v>
      </c>
      <c r="D58" s="120">
        <v>112</v>
      </c>
      <c r="E58" s="16">
        <f>SUM(E57)</f>
        <v>5000</v>
      </c>
      <c r="F58" s="25"/>
    </row>
    <row r="59" spans="1:6" x14ac:dyDescent="0.25">
      <c r="A59" s="537" t="s">
        <v>67</v>
      </c>
      <c r="B59" s="538"/>
      <c r="C59" s="122" t="s">
        <v>68</v>
      </c>
      <c r="D59" s="116">
        <v>112</v>
      </c>
      <c r="E59" s="58"/>
      <c r="F59" s="25"/>
    </row>
    <row r="60" spans="1:6" x14ac:dyDescent="0.25">
      <c r="A60" s="349" t="s">
        <v>85</v>
      </c>
      <c r="B60" s="350"/>
      <c r="C60" s="120">
        <v>339147</v>
      </c>
      <c r="D60" s="120">
        <v>112</v>
      </c>
      <c r="E60" s="16">
        <f>SUM(E59)</f>
        <v>0</v>
      </c>
      <c r="F60" s="25"/>
    </row>
    <row r="61" spans="1:6" x14ac:dyDescent="0.25">
      <c r="A61" s="539" t="s">
        <v>86</v>
      </c>
      <c r="B61" s="540"/>
      <c r="C61" s="123">
        <v>339100</v>
      </c>
      <c r="D61" s="123">
        <v>112</v>
      </c>
      <c r="E61" s="103">
        <f>SUM(E58,E60)</f>
        <v>5000</v>
      </c>
      <c r="F61" s="25"/>
    </row>
    <row r="62" spans="1:6" x14ac:dyDescent="0.25">
      <c r="A62" s="541" t="s">
        <v>129</v>
      </c>
      <c r="B62" s="542"/>
      <c r="C62" s="124"/>
      <c r="D62" s="125"/>
      <c r="E62" s="104">
        <f>SUM(E56,E61)</f>
        <v>693000</v>
      </c>
      <c r="F62" s="25"/>
    </row>
    <row r="63" spans="1:6" x14ac:dyDescent="0.25">
      <c r="A63" s="543" t="s">
        <v>96</v>
      </c>
      <c r="B63" s="544"/>
      <c r="C63" s="544"/>
      <c r="D63" s="544"/>
      <c r="E63" s="545"/>
      <c r="F63" s="25"/>
    </row>
    <row r="64" spans="1:6" x14ac:dyDescent="0.25">
      <c r="A64" s="534" t="s">
        <v>14</v>
      </c>
      <c r="B64" s="404"/>
      <c r="C64" s="116" t="s">
        <v>69</v>
      </c>
      <c r="D64" s="116">
        <v>112</v>
      </c>
      <c r="E64" s="58"/>
      <c r="F64" s="25"/>
    </row>
    <row r="65" spans="1:6" x14ac:dyDescent="0.25">
      <c r="A65" s="349" t="s">
        <v>85</v>
      </c>
      <c r="B65" s="350"/>
      <c r="C65" s="120">
        <v>449030</v>
      </c>
      <c r="D65" s="120">
        <v>112</v>
      </c>
      <c r="E65" s="16">
        <f>SUM(E64)</f>
        <v>0</v>
      </c>
      <c r="F65" s="25"/>
    </row>
    <row r="66" spans="1:6" x14ac:dyDescent="0.25">
      <c r="A66" s="534" t="s">
        <v>70</v>
      </c>
      <c r="B66" s="404"/>
      <c r="C66" s="116" t="s">
        <v>71</v>
      </c>
      <c r="D66" s="116">
        <v>112</v>
      </c>
      <c r="E66" s="58"/>
      <c r="F66" s="25"/>
    </row>
    <row r="67" spans="1:6" x14ac:dyDescent="0.25">
      <c r="A67" s="349" t="s">
        <v>85</v>
      </c>
      <c r="B67" s="350"/>
      <c r="C67" s="120">
        <v>449036</v>
      </c>
      <c r="D67" s="120">
        <v>112</v>
      </c>
      <c r="E67" s="16">
        <f>SUM(E66)</f>
        <v>0</v>
      </c>
      <c r="F67" s="25"/>
    </row>
    <row r="68" spans="1:6" x14ac:dyDescent="0.25">
      <c r="A68" s="534" t="s">
        <v>70</v>
      </c>
      <c r="B68" s="404"/>
      <c r="C68" s="116" t="s">
        <v>72</v>
      </c>
      <c r="D68" s="116">
        <v>112</v>
      </c>
      <c r="E68" s="58"/>
      <c r="F68" s="25"/>
    </row>
    <row r="69" spans="1:6" x14ac:dyDescent="0.25">
      <c r="A69" s="349" t="s">
        <v>85</v>
      </c>
      <c r="B69" s="350"/>
      <c r="C69" s="120">
        <v>449039</v>
      </c>
      <c r="D69" s="120">
        <v>112</v>
      </c>
      <c r="E69" s="16">
        <f>SUM(E68)</f>
        <v>0</v>
      </c>
      <c r="F69" s="25"/>
    </row>
    <row r="70" spans="1:6" x14ac:dyDescent="0.25">
      <c r="A70" s="534" t="s">
        <v>73</v>
      </c>
      <c r="B70" s="404"/>
      <c r="C70" s="116" t="s">
        <v>74</v>
      </c>
      <c r="D70" s="116">
        <v>112</v>
      </c>
      <c r="E70" s="58"/>
      <c r="F70" s="25"/>
    </row>
    <row r="71" spans="1:6" x14ac:dyDescent="0.25">
      <c r="A71" s="349" t="s">
        <v>85</v>
      </c>
      <c r="B71" s="350"/>
      <c r="C71" s="120">
        <v>449051</v>
      </c>
      <c r="D71" s="120">
        <v>112</v>
      </c>
      <c r="E71" s="16">
        <f>E70</f>
        <v>0</v>
      </c>
      <c r="F71" s="25"/>
    </row>
    <row r="72" spans="1:6" x14ac:dyDescent="0.25">
      <c r="A72" s="534" t="s">
        <v>75</v>
      </c>
      <c r="B72" s="404"/>
      <c r="C72" s="116" t="s">
        <v>76</v>
      </c>
      <c r="D72" s="116">
        <v>112</v>
      </c>
      <c r="E72" s="40">
        <v>81355.06</v>
      </c>
      <c r="F72" s="25"/>
    </row>
    <row r="73" spans="1:6" x14ac:dyDescent="0.25">
      <c r="A73" s="534" t="s">
        <v>77</v>
      </c>
      <c r="B73" s="404"/>
      <c r="C73" s="116" t="s">
        <v>78</v>
      </c>
      <c r="D73" s="116">
        <v>112</v>
      </c>
      <c r="E73" s="46">
        <v>100000</v>
      </c>
      <c r="F73" s="25"/>
    </row>
    <row r="74" spans="1:6" x14ac:dyDescent="0.25">
      <c r="A74" s="534" t="s">
        <v>79</v>
      </c>
      <c r="B74" s="404"/>
      <c r="C74" s="116" t="s">
        <v>80</v>
      </c>
      <c r="D74" s="116">
        <v>112</v>
      </c>
      <c r="E74" s="58"/>
      <c r="F74" s="25"/>
    </row>
    <row r="75" spans="1:6" x14ac:dyDescent="0.25">
      <c r="A75" s="349" t="s">
        <v>85</v>
      </c>
      <c r="B75" s="350"/>
      <c r="C75" s="120">
        <v>449052</v>
      </c>
      <c r="D75" s="120">
        <v>112</v>
      </c>
      <c r="E75" s="16">
        <f>SUM(E72:E74)</f>
        <v>181355.06</v>
      </c>
      <c r="F75" s="25"/>
    </row>
    <row r="76" spans="1:6" x14ac:dyDescent="0.25">
      <c r="A76" s="553" t="s">
        <v>86</v>
      </c>
      <c r="B76" s="554"/>
      <c r="C76" s="126">
        <v>449000</v>
      </c>
      <c r="D76" s="126">
        <v>112</v>
      </c>
      <c r="E76" s="105">
        <f>SUM(E65,E67,E69,E71,E75)</f>
        <v>181355.06</v>
      </c>
      <c r="F76" s="25"/>
    </row>
    <row r="77" spans="1:6" x14ac:dyDescent="0.25">
      <c r="A77" s="534" t="s">
        <v>81</v>
      </c>
      <c r="B77" s="404"/>
      <c r="C77" s="116" t="s">
        <v>82</v>
      </c>
      <c r="D77" s="116">
        <v>112</v>
      </c>
      <c r="E77" s="58"/>
      <c r="F77" s="25"/>
    </row>
    <row r="78" spans="1:6" x14ac:dyDescent="0.25">
      <c r="A78" s="349" t="s">
        <v>85</v>
      </c>
      <c r="B78" s="350"/>
      <c r="C78" s="127">
        <v>459061</v>
      </c>
      <c r="D78" s="127">
        <v>112</v>
      </c>
      <c r="E78" s="16">
        <f>SUM(E77)</f>
        <v>0</v>
      </c>
      <c r="F78" s="25"/>
    </row>
    <row r="79" spans="1:6" x14ac:dyDescent="0.25">
      <c r="A79" s="546" t="s">
        <v>86</v>
      </c>
      <c r="B79" s="547"/>
      <c r="C79" s="128">
        <v>459000</v>
      </c>
      <c r="D79" s="128">
        <v>112</v>
      </c>
      <c r="E79" s="106">
        <f>SUM(E78)</f>
        <v>0</v>
      </c>
      <c r="F79" s="25"/>
    </row>
    <row r="80" spans="1:6" x14ac:dyDescent="0.25">
      <c r="A80" s="548" t="s">
        <v>131</v>
      </c>
      <c r="B80" s="549"/>
      <c r="C80" s="129"/>
      <c r="D80" s="129"/>
      <c r="E80" s="107">
        <f>SUM(E76,E79)</f>
        <v>181355.06</v>
      </c>
      <c r="F80" s="25"/>
    </row>
    <row r="81" spans="1:6" ht="15.75" thickBot="1" x14ac:dyDescent="0.3">
      <c r="A81" s="550" t="s">
        <v>130</v>
      </c>
      <c r="B81" s="551"/>
      <c r="C81" s="131"/>
      <c r="D81" s="130"/>
      <c r="E81" s="15">
        <f>SUM(E62,E80)</f>
        <v>874355.06</v>
      </c>
      <c r="F81" s="25"/>
    </row>
    <row r="82" spans="1:6" x14ac:dyDescent="0.25">
      <c r="A82" s="25"/>
      <c r="B82" s="25"/>
      <c r="C82" s="25"/>
      <c r="D82" s="25"/>
      <c r="E82" s="25"/>
      <c r="F82" s="25"/>
    </row>
    <row r="83" spans="1:6" x14ac:dyDescent="0.25">
      <c r="A83" s="25"/>
      <c r="B83" s="25"/>
      <c r="C83" s="25"/>
      <c r="D83" s="25"/>
      <c r="E83" s="25"/>
      <c r="F83" s="25"/>
    </row>
    <row r="84" spans="1:6" x14ac:dyDescent="0.25">
      <c r="A84" s="552" t="s">
        <v>87</v>
      </c>
      <c r="B84" s="552"/>
      <c r="C84" s="552"/>
      <c r="D84" s="552"/>
      <c r="E84" s="552"/>
      <c r="F84" s="25"/>
    </row>
    <row r="85" spans="1:6" ht="15.75" thickBot="1" x14ac:dyDescent="0.3">
      <c r="A85" s="340"/>
      <c r="B85" s="340"/>
      <c r="C85" s="132"/>
      <c r="D85" s="133"/>
      <c r="E85" s="134"/>
      <c r="F85" s="25"/>
    </row>
    <row r="86" spans="1:6" ht="25.5" thickBot="1" x14ac:dyDescent="0.3">
      <c r="A86" s="341" t="s">
        <v>1</v>
      </c>
      <c r="B86" s="342"/>
      <c r="C86" s="136" t="s">
        <v>2</v>
      </c>
      <c r="D86" s="136" t="s">
        <v>3</v>
      </c>
      <c r="E86" s="135" t="s">
        <v>122</v>
      </c>
      <c r="F86" s="25"/>
    </row>
    <row r="87" spans="1:6" ht="15.75" thickBot="1" x14ac:dyDescent="0.3">
      <c r="A87" s="346" t="s">
        <v>95</v>
      </c>
      <c r="B87" s="347"/>
      <c r="C87" s="347"/>
      <c r="D87" s="347"/>
      <c r="E87" s="348"/>
      <c r="F87" s="25"/>
    </row>
    <row r="88" spans="1:6" x14ac:dyDescent="0.25">
      <c r="A88" s="303" t="s">
        <v>8</v>
      </c>
      <c r="B88" s="304"/>
      <c r="C88" s="140">
        <v>339018</v>
      </c>
      <c r="D88" s="141">
        <v>100</v>
      </c>
      <c r="E88" s="203">
        <v>20009.05</v>
      </c>
      <c r="F88" s="25"/>
    </row>
    <row r="89" spans="1:6" x14ac:dyDescent="0.25">
      <c r="A89" s="303" t="s">
        <v>12</v>
      </c>
      <c r="B89" s="304"/>
      <c r="C89" s="138">
        <v>339030</v>
      </c>
      <c r="D89" s="141">
        <v>100</v>
      </c>
      <c r="E89" s="58"/>
      <c r="F89" s="25"/>
    </row>
    <row r="90" spans="1:6" x14ac:dyDescent="0.25">
      <c r="A90" s="303" t="s">
        <v>88</v>
      </c>
      <c r="B90" s="304"/>
      <c r="C90" s="140">
        <v>339031</v>
      </c>
      <c r="D90" s="142">
        <v>100</v>
      </c>
      <c r="E90" s="58"/>
      <c r="F90" s="25"/>
    </row>
    <row r="91" spans="1:6" x14ac:dyDescent="0.25">
      <c r="A91" s="303" t="s">
        <v>104</v>
      </c>
      <c r="B91" s="304"/>
      <c r="C91" s="138">
        <v>339032</v>
      </c>
      <c r="D91" s="144">
        <v>100</v>
      </c>
      <c r="E91" s="58">
        <v>7000</v>
      </c>
      <c r="F91" s="25"/>
    </row>
    <row r="92" spans="1:6" x14ac:dyDescent="0.25">
      <c r="A92" s="303" t="s">
        <v>89</v>
      </c>
      <c r="B92" s="304"/>
      <c r="C92" s="139">
        <v>339033</v>
      </c>
      <c r="D92" s="143">
        <v>100</v>
      </c>
      <c r="E92" s="58"/>
      <c r="F92" s="25"/>
    </row>
    <row r="93" spans="1:6" x14ac:dyDescent="0.25">
      <c r="A93" s="303" t="s">
        <v>90</v>
      </c>
      <c r="B93" s="304"/>
      <c r="C93" s="138">
        <v>339036</v>
      </c>
      <c r="D93" s="144">
        <v>100</v>
      </c>
      <c r="E93" s="58"/>
      <c r="F93" s="25"/>
    </row>
    <row r="94" spans="1:6" x14ac:dyDescent="0.25">
      <c r="A94" s="303" t="s">
        <v>60</v>
      </c>
      <c r="B94" s="304"/>
      <c r="C94" s="137">
        <v>339039</v>
      </c>
      <c r="D94" s="145">
        <v>100</v>
      </c>
      <c r="E94" s="58"/>
      <c r="F94" s="25"/>
    </row>
    <row r="95" spans="1:6" x14ac:dyDescent="0.25">
      <c r="A95" s="355" t="s">
        <v>83</v>
      </c>
      <c r="B95" s="356"/>
      <c r="C95" s="147">
        <v>339000</v>
      </c>
      <c r="D95" s="146">
        <v>100</v>
      </c>
      <c r="E95" s="17">
        <f>SUM(E88:E94)</f>
        <v>27009.05</v>
      </c>
      <c r="F95" s="25"/>
    </row>
    <row r="96" spans="1:6" ht="15.75" thickBot="1" x14ac:dyDescent="0.3">
      <c r="A96" s="555" t="s">
        <v>129</v>
      </c>
      <c r="B96" s="556"/>
      <c r="C96" s="148"/>
      <c r="D96" s="149"/>
      <c r="E96" s="18">
        <f>E95</f>
        <v>27009.05</v>
      </c>
      <c r="F96" s="25"/>
    </row>
    <row r="97" spans="1:6" ht="15.75" thickBot="1" x14ac:dyDescent="0.3">
      <c r="A97" s="314" t="s">
        <v>96</v>
      </c>
      <c r="B97" s="315"/>
      <c r="C97" s="315"/>
      <c r="D97" s="315"/>
      <c r="E97" s="316"/>
      <c r="F97" s="25"/>
    </row>
    <row r="98" spans="1:6" x14ac:dyDescent="0.25">
      <c r="A98" s="317" t="s">
        <v>75</v>
      </c>
      <c r="B98" s="318"/>
      <c r="C98" s="138">
        <v>449052</v>
      </c>
      <c r="D98" s="144">
        <v>100</v>
      </c>
      <c r="E98" s="58"/>
      <c r="F98" s="25"/>
    </row>
    <row r="99" spans="1:6" x14ac:dyDescent="0.25">
      <c r="A99" s="353" t="s">
        <v>83</v>
      </c>
      <c r="B99" s="354"/>
      <c r="C99" s="150">
        <v>449000</v>
      </c>
      <c r="D99" s="151">
        <v>100</v>
      </c>
      <c r="E99" s="11">
        <f>SUM(E98)</f>
        <v>0</v>
      </c>
      <c r="F99" s="25"/>
    </row>
    <row r="100" spans="1:6" x14ac:dyDescent="0.25">
      <c r="A100" s="100" t="s">
        <v>84</v>
      </c>
      <c r="B100" s="153"/>
      <c r="C100" s="152">
        <v>449000</v>
      </c>
      <c r="D100" s="152">
        <v>100</v>
      </c>
      <c r="E100" s="108">
        <f>SUM(E99)</f>
        <v>0</v>
      </c>
      <c r="F100" s="25"/>
    </row>
    <row r="101" spans="1:6" x14ac:dyDescent="0.25">
      <c r="A101" s="558" t="s">
        <v>131</v>
      </c>
      <c r="B101" s="559"/>
      <c r="C101" s="154"/>
      <c r="D101" s="154"/>
      <c r="E101" s="21">
        <f>E100</f>
        <v>0</v>
      </c>
      <c r="F101" s="25"/>
    </row>
    <row r="102" spans="1:6" ht="15.75" thickBot="1" x14ac:dyDescent="0.3">
      <c r="A102" s="319" t="s">
        <v>130</v>
      </c>
      <c r="B102" s="376"/>
      <c r="C102" s="131"/>
      <c r="D102" s="130"/>
      <c r="E102" s="15">
        <f>SUM(E96,E101)</f>
        <v>27009.05</v>
      </c>
      <c r="F102" s="25"/>
    </row>
    <row r="103" spans="1:6" x14ac:dyDescent="0.25">
      <c r="A103" s="25"/>
      <c r="B103" s="25"/>
      <c r="C103" s="25"/>
      <c r="D103" s="25"/>
      <c r="E103" s="25"/>
      <c r="F103" s="25"/>
    </row>
    <row r="104" spans="1:6" ht="15.75" thickBot="1" x14ac:dyDescent="0.3">
      <c r="A104" s="25"/>
      <c r="B104" s="25"/>
      <c r="C104" s="25"/>
      <c r="D104" s="25"/>
      <c r="E104" s="25"/>
      <c r="F104" s="25"/>
    </row>
    <row r="105" spans="1:6" x14ac:dyDescent="0.25">
      <c r="A105" s="560" t="s">
        <v>91</v>
      </c>
      <c r="B105" s="561"/>
      <c r="C105" s="561"/>
      <c r="D105" s="561"/>
      <c r="E105" s="562"/>
      <c r="F105" s="25"/>
    </row>
    <row r="106" spans="1:6" x14ac:dyDescent="0.25">
      <c r="A106" s="563" t="s">
        <v>92</v>
      </c>
      <c r="B106" s="552"/>
      <c r="C106" s="552"/>
      <c r="D106" s="552"/>
      <c r="E106" s="564"/>
      <c r="F106" s="25"/>
    </row>
    <row r="107" spans="1:6" ht="15.75" thickBot="1" x14ac:dyDescent="0.3">
      <c r="A107" s="157"/>
      <c r="B107" s="156"/>
      <c r="C107" s="155"/>
      <c r="D107" s="158"/>
      <c r="E107" s="159"/>
      <c r="F107" s="25"/>
    </row>
    <row r="108" spans="1:6" ht="25.5" thickBot="1" x14ac:dyDescent="0.3">
      <c r="A108" s="368" t="s">
        <v>1</v>
      </c>
      <c r="B108" s="557"/>
      <c r="C108" s="136" t="s">
        <v>2</v>
      </c>
      <c r="D108" s="136" t="s">
        <v>3</v>
      </c>
      <c r="E108" s="160" t="s">
        <v>122</v>
      </c>
      <c r="F108" s="25"/>
    </row>
    <row r="109" spans="1:6" ht="45.75" thickBot="1" x14ac:dyDescent="0.3">
      <c r="A109" s="161" t="s">
        <v>95</v>
      </c>
      <c r="B109" s="162"/>
      <c r="C109" s="162"/>
      <c r="D109" s="162"/>
      <c r="E109" s="163"/>
      <c r="F109" s="25"/>
    </row>
    <row r="110" spans="1:6" x14ac:dyDescent="0.25">
      <c r="A110" s="303" t="s">
        <v>4</v>
      </c>
      <c r="B110" s="304"/>
      <c r="C110" s="140" t="s">
        <v>5</v>
      </c>
      <c r="D110" s="144">
        <v>112</v>
      </c>
      <c r="E110" s="58">
        <v>20000</v>
      </c>
      <c r="F110" s="25"/>
    </row>
    <row r="111" spans="1:6" x14ac:dyDescent="0.25">
      <c r="A111" s="303" t="s">
        <v>93</v>
      </c>
      <c r="B111" s="304"/>
      <c r="C111" s="140" t="s">
        <v>7</v>
      </c>
      <c r="D111" s="144">
        <v>112</v>
      </c>
      <c r="E111" s="58"/>
      <c r="F111" s="25"/>
    </row>
    <row r="112" spans="1:6" x14ac:dyDescent="0.25">
      <c r="A112" s="321" t="s">
        <v>85</v>
      </c>
      <c r="B112" s="322"/>
      <c r="C112" s="164">
        <v>339014</v>
      </c>
      <c r="D112" s="127">
        <v>112</v>
      </c>
      <c r="E112" s="16">
        <f>SUM(E110:E111)</f>
        <v>20000</v>
      </c>
      <c r="F112" s="25"/>
    </row>
    <row r="113" spans="1:6" x14ac:dyDescent="0.25">
      <c r="A113" s="303" t="s">
        <v>12</v>
      </c>
      <c r="B113" s="304"/>
      <c r="C113" s="138">
        <v>339030</v>
      </c>
      <c r="D113" s="144">
        <v>112</v>
      </c>
      <c r="E113" s="58"/>
      <c r="F113" s="25"/>
    </row>
    <row r="114" spans="1:6" x14ac:dyDescent="0.25">
      <c r="A114" s="321" t="s">
        <v>85</v>
      </c>
      <c r="B114" s="322"/>
      <c r="C114" s="165">
        <v>339030</v>
      </c>
      <c r="D114" s="127">
        <v>112</v>
      </c>
      <c r="E114" s="16">
        <f>SUM(E113)</f>
        <v>0</v>
      </c>
      <c r="F114" s="25"/>
    </row>
    <row r="115" spans="1:6" x14ac:dyDescent="0.25">
      <c r="A115" s="303" t="s">
        <v>19</v>
      </c>
      <c r="B115" s="304"/>
      <c r="C115" s="138" t="s">
        <v>20</v>
      </c>
      <c r="D115" s="144">
        <v>112</v>
      </c>
      <c r="E115" s="58">
        <v>10000</v>
      </c>
      <c r="F115" s="25"/>
    </row>
    <row r="116" spans="1:6" x14ac:dyDescent="0.25">
      <c r="A116" s="303" t="s">
        <v>21</v>
      </c>
      <c r="B116" s="304"/>
      <c r="C116" s="138" t="s">
        <v>22</v>
      </c>
      <c r="D116" s="144">
        <v>112</v>
      </c>
      <c r="E116" s="58"/>
      <c r="F116" s="25"/>
    </row>
    <row r="117" spans="1:6" x14ac:dyDescent="0.25">
      <c r="A117" s="321" t="s">
        <v>85</v>
      </c>
      <c r="B117" s="322"/>
      <c r="C117" s="165">
        <v>339033</v>
      </c>
      <c r="D117" s="127">
        <v>112</v>
      </c>
      <c r="E117" s="16">
        <f>SUM(E115:E116)</f>
        <v>10000</v>
      </c>
      <c r="F117" s="25"/>
    </row>
    <row r="118" spans="1:6" x14ac:dyDescent="0.25">
      <c r="A118" s="303" t="s">
        <v>29</v>
      </c>
      <c r="B118" s="304"/>
      <c r="C118" s="138">
        <v>339036</v>
      </c>
      <c r="D118" s="144">
        <v>112</v>
      </c>
      <c r="E118" s="58"/>
      <c r="F118" s="25"/>
    </row>
    <row r="119" spans="1:6" x14ac:dyDescent="0.25">
      <c r="A119" s="321" t="s">
        <v>85</v>
      </c>
      <c r="B119" s="322"/>
      <c r="C119" s="165">
        <v>339036</v>
      </c>
      <c r="D119" s="127">
        <v>112</v>
      </c>
      <c r="E119" s="16">
        <f>SUM(E118)</f>
        <v>0</v>
      </c>
      <c r="F119" s="25"/>
    </row>
    <row r="120" spans="1:6" x14ac:dyDescent="0.25">
      <c r="A120" s="303" t="s">
        <v>94</v>
      </c>
      <c r="B120" s="304"/>
      <c r="C120" s="138">
        <v>339039</v>
      </c>
      <c r="D120" s="144">
        <v>112</v>
      </c>
      <c r="E120" s="58"/>
      <c r="F120" s="25"/>
    </row>
    <row r="121" spans="1:6" x14ac:dyDescent="0.25">
      <c r="A121" s="321" t="s">
        <v>85</v>
      </c>
      <c r="B121" s="322"/>
      <c r="C121" s="165">
        <v>339039</v>
      </c>
      <c r="D121" s="127">
        <v>112</v>
      </c>
      <c r="E121" s="16">
        <f>SUM(E120)</f>
        <v>0</v>
      </c>
      <c r="F121" s="25"/>
    </row>
    <row r="122" spans="1:6" x14ac:dyDescent="0.25">
      <c r="A122" s="303" t="s">
        <v>63</v>
      </c>
      <c r="B122" s="304"/>
      <c r="C122" s="141">
        <v>339093</v>
      </c>
      <c r="D122" s="144">
        <v>112</v>
      </c>
      <c r="E122" s="58"/>
      <c r="F122" s="25"/>
    </row>
    <row r="123" spans="1:6" x14ac:dyDescent="0.25">
      <c r="A123" s="435" t="s">
        <v>85</v>
      </c>
      <c r="B123" s="436"/>
      <c r="C123" s="86">
        <v>339093</v>
      </c>
      <c r="D123" s="127">
        <v>112</v>
      </c>
      <c r="E123" s="16">
        <f>SUM(E122)</f>
        <v>0</v>
      </c>
      <c r="F123" s="25"/>
    </row>
    <row r="124" spans="1:6" x14ac:dyDescent="0.25">
      <c r="A124" s="363" t="s">
        <v>83</v>
      </c>
      <c r="B124" s="364"/>
      <c r="C124" s="147">
        <v>339000</v>
      </c>
      <c r="D124" s="146">
        <v>112</v>
      </c>
      <c r="E124" s="17">
        <f>SUM(E112,E114,E117,E119,E121,E123,)</f>
        <v>30000</v>
      </c>
      <c r="F124" s="25"/>
    </row>
    <row r="125" spans="1:6" ht="15.75" thickBot="1" x14ac:dyDescent="0.3">
      <c r="A125" s="555" t="s">
        <v>129</v>
      </c>
      <c r="B125" s="556"/>
      <c r="C125" s="148"/>
      <c r="D125" s="149"/>
      <c r="E125" s="18">
        <f>E124</f>
        <v>30000</v>
      </c>
      <c r="F125" s="25"/>
    </row>
    <row r="126" spans="1:6" ht="15.75" thickBot="1" x14ac:dyDescent="0.3">
      <c r="A126" s="166" t="s">
        <v>96</v>
      </c>
      <c r="B126" s="101"/>
      <c r="C126" s="101"/>
      <c r="D126" s="101"/>
      <c r="E126" s="102"/>
      <c r="F126" s="25"/>
    </row>
    <row r="127" spans="1:6" x14ac:dyDescent="0.25">
      <c r="A127" s="303" t="s">
        <v>75</v>
      </c>
      <c r="B127" s="304"/>
      <c r="C127" s="168">
        <v>449052</v>
      </c>
      <c r="D127" s="145">
        <v>112</v>
      </c>
      <c r="E127" s="58"/>
      <c r="F127" s="25"/>
    </row>
    <row r="128" spans="1:6" x14ac:dyDescent="0.25">
      <c r="A128" s="372" t="s">
        <v>83</v>
      </c>
      <c r="B128" s="574"/>
      <c r="C128" s="150">
        <v>449000</v>
      </c>
      <c r="D128" s="151">
        <v>112</v>
      </c>
      <c r="E128" s="11">
        <f>SUM(E127)</f>
        <v>0</v>
      </c>
      <c r="F128" s="25"/>
    </row>
    <row r="129" spans="1:6" x14ac:dyDescent="0.25">
      <c r="A129" s="374" t="s">
        <v>84</v>
      </c>
      <c r="B129" s="375"/>
      <c r="C129" s="167">
        <v>449000</v>
      </c>
      <c r="D129" s="167">
        <v>112</v>
      </c>
      <c r="E129" s="20">
        <f>SUM(E128)</f>
        <v>0</v>
      </c>
      <c r="F129" s="25"/>
    </row>
    <row r="130" spans="1:6" x14ac:dyDescent="0.25">
      <c r="A130" s="558" t="s">
        <v>131</v>
      </c>
      <c r="B130" s="559"/>
      <c r="C130" s="154"/>
      <c r="D130" s="154"/>
      <c r="E130" s="21">
        <f>E129</f>
        <v>0</v>
      </c>
      <c r="F130" s="25"/>
    </row>
    <row r="131" spans="1:6" ht="15.75" thickBot="1" x14ac:dyDescent="0.3">
      <c r="A131" s="319" t="s">
        <v>130</v>
      </c>
      <c r="B131" s="376"/>
      <c r="C131" s="131"/>
      <c r="D131" s="130"/>
      <c r="E131" s="15">
        <f>SUM(E125,E130)</f>
        <v>30000</v>
      </c>
      <c r="F131" s="25"/>
    </row>
    <row r="132" spans="1:6" x14ac:dyDescent="0.25">
      <c r="A132" s="25"/>
      <c r="B132" s="25"/>
      <c r="C132" s="25"/>
      <c r="D132" s="25"/>
      <c r="E132" s="25"/>
      <c r="F132" s="25"/>
    </row>
    <row r="133" spans="1:6" ht="15.75" thickBot="1" x14ac:dyDescent="0.3">
      <c r="A133" s="25"/>
      <c r="B133" s="25"/>
      <c r="C133" s="25"/>
      <c r="D133" s="25"/>
      <c r="E133" s="25"/>
      <c r="F133" s="25"/>
    </row>
    <row r="134" spans="1:6" x14ac:dyDescent="0.25">
      <c r="A134" s="575" t="s">
        <v>126</v>
      </c>
      <c r="B134" s="576"/>
      <c r="C134" s="576"/>
      <c r="D134" s="576"/>
      <c r="E134" s="577"/>
      <c r="F134" s="25"/>
    </row>
    <row r="135" spans="1:6" ht="24.75" x14ac:dyDescent="0.25">
      <c r="A135" s="548" t="s">
        <v>1</v>
      </c>
      <c r="B135" s="549"/>
      <c r="C135" s="170" t="s">
        <v>97</v>
      </c>
      <c r="D135" s="170" t="s">
        <v>3</v>
      </c>
      <c r="E135" s="114" t="s">
        <v>122</v>
      </c>
      <c r="F135" s="25"/>
    </row>
    <row r="136" spans="1:6" x14ac:dyDescent="0.25">
      <c r="A136" s="565" t="s">
        <v>99</v>
      </c>
      <c r="B136" s="566"/>
      <c r="C136" s="169" t="s">
        <v>98</v>
      </c>
      <c r="D136" s="169">
        <v>112</v>
      </c>
      <c r="E136" s="110">
        <f>E62</f>
        <v>693000</v>
      </c>
      <c r="F136" s="25"/>
    </row>
    <row r="137" spans="1:6" x14ac:dyDescent="0.25">
      <c r="A137" s="565"/>
      <c r="B137" s="566"/>
      <c r="C137" s="169">
        <v>2994</v>
      </c>
      <c r="D137" s="169">
        <v>100</v>
      </c>
      <c r="E137" s="110">
        <f>E96</f>
        <v>27009.05</v>
      </c>
      <c r="F137" s="25"/>
    </row>
    <row r="138" spans="1:6" x14ac:dyDescent="0.25">
      <c r="A138" s="565"/>
      <c r="B138" s="566"/>
      <c r="C138" s="169">
        <v>4572</v>
      </c>
      <c r="D138" s="169">
        <v>112</v>
      </c>
      <c r="E138" s="110">
        <f>E125</f>
        <v>30000</v>
      </c>
      <c r="F138" s="25"/>
    </row>
    <row r="139" spans="1:6" x14ac:dyDescent="0.25">
      <c r="A139" s="565"/>
      <c r="B139" s="566"/>
      <c r="C139" s="567" t="s">
        <v>100</v>
      </c>
      <c r="D139" s="567"/>
      <c r="E139" s="109">
        <f>SUM(E136:E138)</f>
        <v>750009.05</v>
      </c>
      <c r="F139" s="25"/>
    </row>
    <row r="140" spans="1:6" x14ac:dyDescent="0.25">
      <c r="A140" s="568" t="s">
        <v>101</v>
      </c>
      <c r="B140" s="569"/>
      <c r="C140" s="169" t="s">
        <v>98</v>
      </c>
      <c r="D140" s="169">
        <v>112</v>
      </c>
      <c r="E140" s="110">
        <f>E80</f>
        <v>181355.06</v>
      </c>
      <c r="F140" s="25"/>
    </row>
    <row r="141" spans="1:6" x14ac:dyDescent="0.25">
      <c r="A141" s="568"/>
      <c r="B141" s="569"/>
      <c r="C141" s="169">
        <v>2994</v>
      </c>
      <c r="D141" s="169">
        <v>100</v>
      </c>
      <c r="E141" s="110">
        <f>E101</f>
        <v>0</v>
      </c>
      <c r="F141" s="25"/>
    </row>
    <row r="142" spans="1:6" x14ac:dyDescent="0.25">
      <c r="A142" s="568"/>
      <c r="B142" s="569"/>
      <c r="C142" s="169">
        <v>4572</v>
      </c>
      <c r="D142" s="169">
        <v>112</v>
      </c>
      <c r="E142" s="110">
        <f>E130</f>
        <v>0</v>
      </c>
      <c r="F142" s="25"/>
    </row>
    <row r="143" spans="1:6" x14ac:dyDescent="0.25">
      <c r="A143" s="570"/>
      <c r="B143" s="571"/>
      <c r="C143" s="567" t="s">
        <v>100</v>
      </c>
      <c r="D143" s="567"/>
      <c r="E143" s="109">
        <f>SUM(E140:E142)</f>
        <v>181355.06</v>
      </c>
      <c r="F143" s="25"/>
    </row>
    <row r="144" spans="1:6" ht="15.75" thickBot="1" x14ac:dyDescent="0.3">
      <c r="A144" s="572" t="s">
        <v>102</v>
      </c>
      <c r="B144" s="573"/>
      <c r="C144" s="573"/>
      <c r="D144" s="573"/>
      <c r="E144" s="15">
        <f>SUM(E139,E143)+E146</f>
        <v>1067364.1100000001</v>
      </c>
      <c r="F144" s="25"/>
    </row>
    <row r="145" spans="1:6" x14ac:dyDescent="0.25">
      <c r="A145" s="25"/>
      <c r="B145" s="25"/>
      <c r="C145" s="65"/>
      <c r="D145" s="27"/>
      <c r="E145" s="98"/>
      <c r="F145" s="25"/>
    </row>
    <row r="146" spans="1:6" x14ac:dyDescent="0.25">
      <c r="A146" s="581" t="s">
        <v>167</v>
      </c>
      <c r="B146" s="582"/>
      <c r="C146" s="582"/>
      <c r="D146" s="583"/>
      <c r="E146" s="110">
        <v>136000</v>
      </c>
    </row>
  </sheetData>
  <sheetProtection insertColumns="0" insertRows="0" deleteColumns="0" deleteRows="0"/>
  <mergeCells count="126">
    <mergeCell ref="A146:D146"/>
    <mergeCell ref="A6:E6"/>
    <mergeCell ref="A7:E7"/>
    <mergeCell ref="A8:B8"/>
    <mergeCell ref="A9:B9"/>
    <mergeCell ref="A10:E10"/>
    <mergeCell ref="A11:B11"/>
    <mergeCell ref="A18:B18"/>
    <mergeCell ref="A19:B19"/>
    <mergeCell ref="A20:B20"/>
    <mergeCell ref="A21:B21"/>
    <mergeCell ref="A22:B22"/>
    <mergeCell ref="A23:B23"/>
    <mergeCell ref="A12:B12"/>
    <mergeCell ref="A13:B13"/>
    <mergeCell ref="A14:B14"/>
    <mergeCell ref="A15:B15"/>
    <mergeCell ref="A16:B16"/>
    <mergeCell ref="A17:B17"/>
    <mergeCell ref="A30:B30"/>
    <mergeCell ref="A31:B31"/>
    <mergeCell ref="A32:B32"/>
    <mergeCell ref="A33:B33"/>
    <mergeCell ref="A34:B34"/>
    <mergeCell ref="A35:B35"/>
    <mergeCell ref="A24:B24"/>
    <mergeCell ref="A25:B25"/>
    <mergeCell ref="A26:B26"/>
    <mergeCell ref="A27:B27"/>
    <mergeCell ref="A28:B28"/>
    <mergeCell ref="A29:B29"/>
    <mergeCell ref="A42:B42"/>
    <mergeCell ref="A43:B43"/>
    <mergeCell ref="A44:B44"/>
    <mergeCell ref="A45:B45"/>
    <mergeCell ref="A46:B46"/>
    <mergeCell ref="A47:B47"/>
    <mergeCell ref="A36:B36"/>
    <mergeCell ref="A37:B37"/>
    <mergeCell ref="A38:B38"/>
    <mergeCell ref="A39:B39"/>
    <mergeCell ref="A40:B40"/>
    <mergeCell ref="A41:B41"/>
    <mergeCell ref="A54:B54"/>
    <mergeCell ref="A55:B55"/>
    <mergeCell ref="A56:B56"/>
    <mergeCell ref="A57:B57"/>
    <mergeCell ref="A58:B58"/>
    <mergeCell ref="A59:B59"/>
    <mergeCell ref="A48:B48"/>
    <mergeCell ref="A49:B49"/>
    <mergeCell ref="A50:B50"/>
    <mergeCell ref="A51:B51"/>
    <mergeCell ref="A52:B52"/>
    <mergeCell ref="A53:B53"/>
    <mergeCell ref="A66:B66"/>
    <mergeCell ref="A67:B67"/>
    <mergeCell ref="A68:B68"/>
    <mergeCell ref="A69:B69"/>
    <mergeCell ref="A70:B70"/>
    <mergeCell ref="A71:B71"/>
    <mergeCell ref="A60:B60"/>
    <mergeCell ref="A61:B61"/>
    <mergeCell ref="A62:B62"/>
    <mergeCell ref="A63:E63"/>
    <mergeCell ref="A64:B64"/>
    <mergeCell ref="A65:B65"/>
    <mergeCell ref="A78:B78"/>
    <mergeCell ref="A79:B79"/>
    <mergeCell ref="A80:B80"/>
    <mergeCell ref="A81:B81"/>
    <mergeCell ref="A84:E84"/>
    <mergeCell ref="A85:B85"/>
    <mergeCell ref="A72:B72"/>
    <mergeCell ref="A73:B73"/>
    <mergeCell ref="A74:B74"/>
    <mergeCell ref="A75:B75"/>
    <mergeCell ref="A76:B76"/>
    <mergeCell ref="A77:B77"/>
    <mergeCell ref="A92:B92"/>
    <mergeCell ref="A93:B93"/>
    <mergeCell ref="A94:B94"/>
    <mergeCell ref="A95:B95"/>
    <mergeCell ref="A96:B96"/>
    <mergeCell ref="A97:E97"/>
    <mergeCell ref="A86:B86"/>
    <mergeCell ref="A87:E87"/>
    <mergeCell ref="A88:B88"/>
    <mergeCell ref="A89:B89"/>
    <mergeCell ref="A90:B90"/>
    <mergeCell ref="A91:B91"/>
    <mergeCell ref="A108:B108"/>
    <mergeCell ref="A110:B110"/>
    <mergeCell ref="A111:B111"/>
    <mergeCell ref="A112:B112"/>
    <mergeCell ref="A113:B113"/>
    <mergeCell ref="A114:B114"/>
    <mergeCell ref="A98:B98"/>
    <mergeCell ref="A99:B99"/>
    <mergeCell ref="A101:B101"/>
    <mergeCell ref="A102:B102"/>
    <mergeCell ref="A105:E105"/>
    <mergeCell ref="A106:E106"/>
    <mergeCell ref="A121:B121"/>
    <mergeCell ref="A122:B122"/>
    <mergeCell ref="A123:B123"/>
    <mergeCell ref="A124:B124"/>
    <mergeCell ref="A125:B125"/>
    <mergeCell ref="A127:B127"/>
    <mergeCell ref="A115:B115"/>
    <mergeCell ref="A116:B116"/>
    <mergeCell ref="A117:B117"/>
    <mergeCell ref="A118:B118"/>
    <mergeCell ref="A119:B119"/>
    <mergeCell ref="A120:B120"/>
    <mergeCell ref="A136:B139"/>
    <mergeCell ref="C139:D139"/>
    <mergeCell ref="A140:B143"/>
    <mergeCell ref="C143:D143"/>
    <mergeCell ref="A144:D144"/>
    <mergeCell ref="A128:B128"/>
    <mergeCell ref="A129:B129"/>
    <mergeCell ref="A130:B130"/>
    <mergeCell ref="A131:B131"/>
    <mergeCell ref="A134:E134"/>
    <mergeCell ref="A135:B135"/>
  </mergeCells>
  <pageMargins left="0.511811024" right="0.511811024" top="0.78740157499999996" bottom="0.78740157499999996" header="0.31496062000000002" footer="0.31496062000000002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5"/>
  <sheetViews>
    <sheetView topLeftCell="A130" workbookViewId="0">
      <selection activeCell="E116" sqref="E116"/>
    </sheetView>
  </sheetViews>
  <sheetFormatPr defaultRowHeight="15" x14ac:dyDescent="0.25"/>
  <cols>
    <col min="1" max="1" width="25.7109375" customWidth="1"/>
    <col min="2" max="2" width="34.140625" customWidth="1"/>
    <col min="4" max="4" width="9.7109375" customWidth="1"/>
    <col min="5" max="5" width="16.140625" customWidth="1"/>
  </cols>
  <sheetData>
    <row r="1" spans="1:6" x14ac:dyDescent="0.25">
      <c r="A1" s="25"/>
      <c r="B1" s="25"/>
      <c r="C1" s="26" t="s">
        <v>124</v>
      </c>
      <c r="D1" s="27"/>
      <c r="E1" s="25"/>
      <c r="F1" s="25"/>
    </row>
    <row r="2" spans="1:6" x14ac:dyDescent="0.25">
      <c r="A2" s="25"/>
      <c r="B2" s="25"/>
      <c r="C2" s="26" t="s">
        <v>123</v>
      </c>
      <c r="D2" s="27"/>
      <c r="E2" s="25"/>
      <c r="F2" s="25"/>
    </row>
    <row r="3" spans="1:6" x14ac:dyDescent="0.25">
      <c r="A3" s="25"/>
      <c r="B3" s="25"/>
      <c r="C3" s="65"/>
      <c r="D3" s="27"/>
      <c r="E3" s="25"/>
      <c r="F3" s="25"/>
    </row>
    <row r="4" spans="1:6" ht="15.75" x14ac:dyDescent="0.25">
      <c r="A4" s="25"/>
      <c r="B4" s="25"/>
      <c r="C4" s="28" t="s">
        <v>122</v>
      </c>
      <c r="D4" s="27"/>
      <c r="E4" s="25"/>
      <c r="F4" s="25"/>
    </row>
    <row r="5" spans="1:6" ht="15.75" thickBot="1" x14ac:dyDescent="0.3">
      <c r="A5" s="29"/>
      <c r="B5" s="29"/>
      <c r="C5" s="30"/>
      <c r="D5" s="31"/>
      <c r="E5" s="32"/>
      <c r="F5" s="25"/>
    </row>
    <row r="6" spans="1:6" ht="15" customHeight="1" x14ac:dyDescent="0.25">
      <c r="A6" s="518" t="s">
        <v>127</v>
      </c>
      <c r="B6" s="519"/>
      <c r="C6" s="519"/>
      <c r="D6" s="519"/>
      <c r="E6" s="520"/>
      <c r="F6" s="25"/>
    </row>
    <row r="7" spans="1:6" ht="15" customHeight="1" x14ac:dyDescent="0.25">
      <c r="A7" s="521" t="s">
        <v>0</v>
      </c>
      <c r="B7" s="522"/>
      <c r="C7" s="522"/>
      <c r="D7" s="522"/>
      <c r="E7" s="523"/>
      <c r="F7" s="25"/>
    </row>
    <row r="8" spans="1:6" x14ac:dyDescent="0.25">
      <c r="A8" s="524"/>
      <c r="B8" s="525"/>
      <c r="C8" s="111"/>
      <c r="D8" s="111"/>
      <c r="E8" s="112"/>
      <c r="F8" s="25"/>
    </row>
    <row r="9" spans="1:6" ht="24.75" x14ac:dyDescent="0.25">
      <c r="A9" s="526" t="s">
        <v>1</v>
      </c>
      <c r="B9" s="527"/>
      <c r="C9" s="113" t="s">
        <v>2</v>
      </c>
      <c r="D9" s="113" t="s">
        <v>3</v>
      </c>
      <c r="E9" s="114" t="s">
        <v>122</v>
      </c>
      <c r="F9" s="25"/>
    </row>
    <row r="10" spans="1:6" x14ac:dyDescent="0.25">
      <c r="A10" s="528" t="s">
        <v>95</v>
      </c>
      <c r="B10" s="529"/>
      <c r="C10" s="529"/>
      <c r="D10" s="529"/>
      <c r="E10" s="530"/>
      <c r="F10" s="25"/>
    </row>
    <row r="11" spans="1:6" x14ac:dyDescent="0.25">
      <c r="A11" s="531" t="s">
        <v>4</v>
      </c>
      <c r="B11" s="381"/>
      <c r="C11" s="115" t="s">
        <v>5</v>
      </c>
      <c r="D11" s="116">
        <v>112</v>
      </c>
      <c r="E11" s="58">
        <v>10000</v>
      </c>
      <c r="F11" s="25"/>
    </row>
    <row r="12" spans="1:6" x14ac:dyDescent="0.25">
      <c r="A12" s="531" t="s">
        <v>6</v>
      </c>
      <c r="B12" s="381"/>
      <c r="C12" s="117" t="s">
        <v>7</v>
      </c>
      <c r="D12" s="118">
        <v>112</v>
      </c>
      <c r="E12" s="58"/>
      <c r="F12" s="25"/>
    </row>
    <row r="13" spans="1:6" x14ac:dyDescent="0.25">
      <c r="A13" s="349" t="s">
        <v>85</v>
      </c>
      <c r="B13" s="350"/>
      <c r="C13" s="119">
        <v>339014</v>
      </c>
      <c r="D13" s="120">
        <v>112</v>
      </c>
      <c r="E13" s="16">
        <f>SUM(E11:E12)</f>
        <v>10000</v>
      </c>
      <c r="F13" s="25"/>
    </row>
    <row r="14" spans="1:6" x14ac:dyDescent="0.25">
      <c r="A14" s="531" t="s">
        <v>8</v>
      </c>
      <c r="B14" s="381"/>
      <c r="C14" s="117" t="s">
        <v>9</v>
      </c>
      <c r="D14" s="117">
        <v>112</v>
      </c>
      <c r="E14" s="58"/>
      <c r="F14" s="25"/>
    </row>
    <row r="15" spans="1:6" x14ac:dyDescent="0.25">
      <c r="A15" s="349" t="s">
        <v>85</v>
      </c>
      <c r="B15" s="350"/>
      <c r="C15" s="119">
        <v>339018</v>
      </c>
      <c r="D15" s="119">
        <v>112</v>
      </c>
      <c r="E15" s="16">
        <f>SUM(E14)</f>
        <v>0</v>
      </c>
      <c r="F15" s="25"/>
    </row>
    <row r="16" spans="1:6" x14ac:dyDescent="0.25">
      <c r="A16" s="531" t="s">
        <v>10</v>
      </c>
      <c r="B16" s="381"/>
      <c r="C16" s="115" t="s">
        <v>11</v>
      </c>
      <c r="D16" s="116">
        <v>112</v>
      </c>
      <c r="E16" s="58">
        <v>10000</v>
      </c>
      <c r="F16" s="25"/>
    </row>
    <row r="17" spans="1:6" x14ac:dyDescent="0.25">
      <c r="A17" s="349" t="s">
        <v>85</v>
      </c>
      <c r="B17" s="350"/>
      <c r="C17" s="119">
        <v>339020</v>
      </c>
      <c r="D17" s="120">
        <v>112</v>
      </c>
      <c r="E17" s="16">
        <f>SUM(E16)</f>
        <v>10000</v>
      </c>
      <c r="F17" s="25"/>
    </row>
    <row r="18" spans="1:6" x14ac:dyDescent="0.25">
      <c r="A18" s="531" t="s">
        <v>12</v>
      </c>
      <c r="B18" s="381"/>
      <c r="C18" s="117" t="s">
        <v>13</v>
      </c>
      <c r="D18" s="118">
        <v>112</v>
      </c>
      <c r="E18" s="58">
        <v>20000</v>
      </c>
      <c r="F18" s="25"/>
    </row>
    <row r="19" spans="1:6" x14ac:dyDescent="0.25">
      <c r="A19" s="531" t="s">
        <v>14</v>
      </c>
      <c r="B19" s="381"/>
      <c r="C19" s="117" t="s">
        <v>15</v>
      </c>
      <c r="D19" s="118">
        <v>112</v>
      </c>
      <c r="E19" s="58"/>
      <c r="F19" s="25"/>
    </row>
    <row r="20" spans="1:6" x14ac:dyDescent="0.25">
      <c r="A20" s="349" t="s">
        <v>85</v>
      </c>
      <c r="B20" s="350"/>
      <c r="C20" s="119">
        <v>339030</v>
      </c>
      <c r="D20" s="120">
        <v>112</v>
      </c>
      <c r="E20" s="16">
        <f>SUM(E18:E19)</f>
        <v>20000</v>
      </c>
      <c r="F20" s="25"/>
    </row>
    <row r="21" spans="1:6" x14ac:dyDescent="0.25">
      <c r="A21" s="532" t="s">
        <v>103</v>
      </c>
      <c r="B21" s="533"/>
      <c r="C21" s="117" t="s">
        <v>16</v>
      </c>
      <c r="D21" s="118">
        <v>112</v>
      </c>
      <c r="E21" s="58"/>
      <c r="F21" s="25"/>
    </row>
    <row r="22" spans="1:6" x14ac:dyDescent="0.25">
      <c r="A22" s="349" t="s">
        <v>85</v>
      </c>
      <c r="B22" s="350"/>
      <c r="C22" s="119">
        <v>339031</v>
      </c>
      <c r="D22" s="120">
        <v>112</v>
      </c>
      <c r="E22" s="16">
        <f>SUM(E21)</f>
        <v>0</v>
      </c>
      <c r="F22" s="25"/>
    </row>
    <row r="23" spans="1:6" x14ac:dyDescent="0.25">
      <c r="A23" s="531" t="s">
        <v>17</v>
      </c>
      <c r="B23" s="381"/>
      <c r="C23" s="115" t="s">
        <v>18</v>
      </c>
      <c r="D23" s="116">
        <v>112</v>
      </c>
      <c r="E23" s="58"/>
      <c r="F23" s="25"/>
    </row>
    <row r="24" spans="1:6" x14ac:dyDescent="0.25">
      <c r="A24" s="349" t="s">
        <v>85</v>
      </c>
      <c r="B24" s="350"/>
      <c r="C24" s="119">
        <v>339032</v>
      </c>
      <c r="D24" s="120">
        <v>112</v>
      </c>
      <c r="E24" s="16">
        <f>SUM(E23)</f>
        <v>0</v>
      </c>
      <c r="F24" s="25"/>
    </row>
    <row r="25" spans="1:6" x14ac:dyDescent="0.25">
      <c r="A25" s="531" t="s">
        <v>19</v>
      </c>
      <c r="B25" s="381"/>
      <c r="C25" s="117" t="s">
        <v>20</v>
      </c>
      <c r="D25" s="118">
        <v>112</v>
      </c>
      <c r="E25" s="58">
        <v>0</v>
      </c>
      <c r="F25" s="25"/>
    </row>
    <row r="26" spans="1:6" x14ac:dyDescent="0.25">
      <c r="A26" s="531" t="s">
        <v>21</v>
      </c>
      <c r="B26" s="381"/>
      <c r="C26" s="115" t="s">
        <v>22</v>
      </c>
      <c r="D26" s="116">
        <v>112</v>
      </c>
      <c r="E26" s="58"/>
      <c r="F26" s="25"/>
    </row>
    <row r="27" spans="1:6" x14ac:dyDescent="0.25">
      <c r="A27" s="531" t="s">
        <v>23</v>
      </c>
      <c r="B27" s="381"/>
      <c r="C27" s="117" t="s">
        <v>24</v>
      </c>
      <c r="D27" s="118">
        <v>112</v>
      </c>
      <c r="E27" s="58"/>
      <c r="F27" s="25"/>
    </row>
    <row r="28" spans="1:6" x14ac:dyDescent="0.25">
      <c r="A28" s="349" t="s">
        <v>85</v>
      </c>
      <c r="B28" s="350"/>
      <c r="C28" s="119">
        <v>339033</v>
      </c>
      <c r="D28" s="120">
        <v>112</v>
      </c>
      <c r="E28" s="16">
        <f>SUM(E25:E27)</f>
        <v>0</v>
      </c>
      <c r="F28" s="25"/>
    </row>
    <row r="29" spans="1:6" x14ac:dyDescent="0.25">
      <c r="A29" s="531" t="s">
        <v>25</v>
      </c>
      <c r="B29" s="381"/>
      <c r="C29" s="115" t="s">
        <v>26</v>
      </c>
      <c r="D29" s="116">
        <v>112</v>
      </c>
      <c r="E29" s="58"/>
      <c r="F29" s="25"/>
    </row>
    <row r="30" spans="1:6" x14ac:dyDescent="0.25">
      <c r="A30" s="531" t="s">
        <v>27</v>
      </c>
      <c r="B30" s="381"/>
      <c r="C30" s="117" t="s">
        <v>28</v>
      </c>
      <c r="D30" s="118">
        <v>112</v>
      </c>
      <c r="E30" s="58"/>
      <c r="F30" s="25"/>
    </row>
    <row r="31" spans="1:6" x14ac:dyDescent="0.25">
      <c r="A31" s="349" t="s">
        <v>85</v>
      </c>
      <c r="B31" s="350"/>
      <c r="C31" s="119">
        <v>339035</v>
      </c>
      <c r="D31" s="120">
        <v>112</v>
      </c>
      <c r="E31" s="16">
        <f>SUM(E29:E30)</f>
        <v>0</v>
      </c>
      <c r="F31" s="25"/>
    </row>
    <row r="32" spans="1:6" x14ac:dyDescent="0.25">
      <c r="A32" s="531" t="s">
        <v>29</v>
      </c>
      <c r="B32" s="381"/>
      <c r="C32" s="115" t="s">
        <v>30</v>
      </c>
      <c r="D32" s="116">
        <v>112</v>
      </c>
      <c r="E32" s="58"/>
      <c r="F32" s="25"/>
    </row>
    <row r="33" spans="1:6" x14ac:dyDescent="0.25">
      <c r="A33" s="531" t="s">
        <v>31</v>
      </c>
      <c r="B33" s="381"/>
      <c r="C33" s="117" t="s">
        <v>32</v>
      </c>
      <c r="D33" s="118">
        <v>112</v>
      </c>
      <c r="E33" s="58"/>
      <c r="F33" s="25"/>
    </row>
    <row r="34" spans="1:6" x14ac:dyDescent="0.25">
      <c r="A34" s="531" t="s">
        <v>33</v>
      </c>
      <c r="B34" s="381"/>
      <c r="C34" s="115" t="s">
        <v>34</v>
      </c>
      <c r="D34" s="116">
        <v>112</v>
      </c>
      <c r="E34" s="58"/>
      <c r="F34" s="25"/>
    </row>
    <row r="35" spans="1:6" x14ac:dyDescent="0.25">
      <c r="A35" s="531" t="s">
        <v>35</v>
      </c>
      <c r="B35" s="381"/>
      <c r="C35" s="117" t="s">
        <v>36</v>
      </c>
      <c r="D35" s="116">
        <v>112</v>
      </c>
      <c r="E35" s="58"/>
      <c r="F35" s="25"/>
    </row>
    <row r="36" spans="1:6" x14ac:dyDescent="0.25">
      <c r="A36" s="349" t="s">
        <v>85</v>
      </c>
      <c r="B36" s="350"/>
      <c r="C36" s="119">
        <v>339036</v>
      </c>
      <c r="D36" s="120">
        <v>112</v>
      </c>
      <c r="E36" s="16">
        <f>SUM(E32:E35)</f>
        <v>0</v>
      </c>
      <c r="F36" s="25"/>
    </row>
    <row r="37" spans="1:6" x14ac:dyDescent="0.25">
      <c r="A37" s="531" t="s">
        <v>38</v>
      </c>
      <c r="B37" s="381"/>
      <c r="C37" s="117" t="s">
        <v>37</v>
      </c>
      <c r="D37" s="118">
        <v>112</v>
      </c>
      <c r="E37" s="58">
        <v>940000</v>
      </c>
      <c r="F37" s="25"/>
    </row>
    <row r="38" spans="1:6" x14ac:dyDescent="0.25">
      <c r="A38" s="531" t="s">
        <v>39</v>
      </c>
      <c r="B38" s="381"/>
      <c r="C38" s="115" t="s">
        <v>40</v>
      </c>
      <c r="D38" s="116">
        <v>112</v>
      </c>
      <c r="E38" s="58"/>
      <c r="F38" s="25"/>
    </row>
    <row r="39" spans="1:6" x14ac:dyDescent="0.25">
      <c r="A39" s="349" t="s">
        <v>85</v>
      </c>
      <c r="B39" s="350"/>
      <c r="C39" s="119">
        <v>339037</v>
      </c>
      <c r="D39" s="120">
        <v>112</v>
      </c>
      <c r="E39" s="16">
        <f>SUM(E37:E38)</f>
        <v>940000</v>
      </c>
      <c r="F39" s="25"/>
    </row>
    <row r="40" spans="1:6" x14ac:dyDescent="0.25">
      <c r="A40" s="531" t="s">
        <v>41</v>
      </c>
      <c r="B40" s="381"/>
      <c r="C40" s="117" t="s">
        <v>42</v>
      </c>
      <c r="D40" s="118">
        <v>112</v>
      </c>
      <c r="E40" s="58">
        <v>189083</v>
      </c>
      <c r="F40" s="25"/>
    </row>
    <row r="41" spans="1:6" x14ac:dyDescent="0.25">
      <c r="A41" s="534" t="s">
        <v>43</v>
      </c>
      <c r="B41" s="404"/>
      <c r="C41" s="116" t="s">
        <v>44</v>
      </c>
      <c r="D41" s="116">
        <v>112</v>
      </c>
      <c r="E41" s="58"/>
      <c r="F41" s="25"/>
    </row>
    <row r="42" spans="1:6" x14ac:dyDescent="0.25">
      <c r="A42" s="534" t="s">
        <v>45</v>
      </c>
      <c r="B42" s="404"/>
      <c r="C42" s="116" t="s">
        <v>46</v>
      </c>
      <c r="D42" s="116">
        <v>112</v>
      </c>
      <c r="E42" s="58"/>
      <c r="F42" s="25"/>
    </row>
    <row r="43" spans="1:6" x14ac:dyDescent="0.25">
      <c r="A43" s="534" t="s">
        <v>47</v>
      </c>
      <c r="B43" s="404"/>
      <c r="C43" s="116" t="s">
        <v>48</v>
      </c>
      <c r="D43" s="116">
        <v>112</v>
      </c>
      <c r="E43" s="58"/>
      <c r="F43" s="25"/>
    </row>
    <row r="44" spans="1:6" x14ac:dyDescent="0.25">
      <c r="A44" s="531" t="s">
        <v>49</v>
      </c>
      <c r="B44" s="381"/>
      <c r="C44" s="115" t="s">
        <v>50</v>
      </c>
      <c r="D44" s="116">
        <v>112</v>
      </c>
      <c r="E44" s="58"/>
      <c r="F44" s="25"/>
    </row>
    <row r="45" spans="1:6" x14ac:dyDescent="0.25">
      <c r="A45" s="531" t="s">
        <v>33</v>
      </c>
      <c r="B45" s="381"/>
      <c r="C45" s="115" t="s">
        <v>51</v>
      </c>
      <c r="D45" s="116">
        <v>112</v>
      </c>
      <c r="E45" s="58"/>
      <c r="F45" s="25"/>
    </row>
    <row r="46" spans="1:6" x14ac:dyDescent="0.25">
      <c r="A46" s="534" t="s">
        <v>52</v>
      </c>
      <c r="B46" s="404"/>
      <c r="C46" s="116" t="s">
        <v>53</v>
      </c>
      <c r="D46" s="116">
        <v>112</v>
      </c>
      <c r="E46" s="58"/>
      <c r="F46" s="25"/>
    </row>
    <row r="47" spans="1:6" x14ac:dyDescent="0.25">
      <c r="A47" s="534" t="s">
        <v>39</v>
      </c>
      <c r="B47" s="404"/>
      <c r="C47" s="116" t="s">
        <v>54</v>
      </c>
      <c r="D47" s="116">
        <v>112</v>
      </c>
      <c r="E47" s="58"/>
      <c r="F47" s="25"/>
    </row>
    <row r="48" spans="1:6" x14ac:dyDescent="0.25">
      <c r="A48" s="534" t="s">
        <v>55</v>
      </c>
      <c r="B48" s="404"/>
      <c r="C48" s="116" t="s">
        <v>56</v>
      </c>
      <c r="D48" s="116">
        <v>112</v>
      </c>
      <c r="E48" s="58"/>
      <c r="F48" s="25"/>
    </row>
    <row r="49" spans="1:6" x14ac:dyDescent="0.25">
      <c r="A49" s="531" t="s">
        <v>35</v>
      </c>
      <c r="B49" s="381"/>
      <c r="C49" s="115" t="s">
        <v>57</v>
      </c>
      <c r="D49" s="116">
        <v>112</v>
      </c>
      <c r="E49" s="58"/>
      <c r="F49" s="25"/>
    </row>
    <row r="50" spans="1:6" x14ac:dyDescent="0.25">
      <c r="A50" s="534" t="s">
        <v>58</v>
      </c>
      <c r="B50" s="404"/>
      <c r="C50" s="116" t="s">
        <v>59</v>
      </c>
      <c r="D50" s="116">
        <v>112</v>
      </c>
      <c r="E50" s="58"/>
      <c r="F50" s="25"/>
    </row>
    <row r="51" spans="1:6" x14ac:dyDescent="0.25">
      <c r="A51" s="349" t="s">
        <v>85</v>
      </c>
      <c r="B51" s="350"/>
      <c r="C51" s="120">
        <v>339039</v>
      </c>
      <c r="D51" s="120">
        <v>112</v>
      </c>
      <c r="E51" s="16">
        <f>SUM(E40:E50)</f>
        <v>189083</v>
      </c>
      <c r="F51" s="25"/>
    </row>
    <row r="52" spans="1:6" x14ac:dyDescent="0.25">
      <c r="A52" s="534" t="s">
        <v>61</v>
      </c>
      <c r="B52" s="404"/>
      <c r="C52" s="116" t="s">
        <v>62</v>
      </c>
      <c r="D52" s="116">
        <v>112</v>
      </c>
      <c r="E52" s="58"/>
      <c r="F52" s="25"/>
    </row>
    <row r="53" spans="1:6" x14ac:dyDescent="0.25">
      <c r="A53" s="349" t="s">
        <v>85</v>
      </c>
      <c r="B53" s="350"/>
      <c r="C53" s="120">
        <v>339047</v>
      </c>
      <c r="D53" s="120">
        <v>112</v>
      </c>
      <c r="E53" s="16">
        <f>SUM(E52)</f>
        <v>0</v>
      </c>
      <c r="F53" s="25"/>
    </row>
    <row r="54" spans="1:6" x14ac:dyDescent="0.25">
      <c r="A54" s="534" t="s">
        <v>63</v>
      </c>
      <c r="B54" s="404"/>
      <c r="C54" s="116" t="s">
        <v>64</v>
      </c>
      <c r="D54" s="116">
        <v>112</v>
      </c>
      <c r="E54" s="58"/>
      <c r="F54" s="25"/>
    </row>
    <row r="55" spans="1:6" x14ac:dyDescent="0.25">
      <c r="A55" s="349" t="s">
        <v>85</v>
      </c>
      <c r="B55" s="350"/>
      <c r="C55" s="120">
        <v>339093</v>
      </c>
      <c r="D55" s="120">
        <v>112</v>
      </c>
      <c r="E55" s="16">
        <f>SUM(E54)</f>
        <v>0</v>
      </c>
      <c r="F55" s="25"/>
    </row>
    <row r="56" spans="1:6" x14ac:dyDescent="0.25">
      <c r="A56" s="535" t="s">
        <v>86</v>
      </c>
      <c r="B56" s="536"/>
      <c r="C56" s="121">
        <v>339000</v>
      </c>
      <c r="D56" s="121">
        <v>112</v>
      </c>
      <c r="E56" s="17">
        <f>SUM(E13,E15,E17,E20,E22,E24,E28,E31,E36,E39,E51,E53,E55)</f>
        <v>1169083</v>
      </c>
      <c r="F56" s="25"/>
    </row>
    <row r="57" spans="1:6" x14ac:dyDescent="0.25">
      <c r="A57" s="534" t="s">
        <v>65</v>
      </c>
      <c r="B57" s="404"/>
      <c r="C57" s="116" t="s">
        <v>66</v>
      </c>
      <c r="D57" s="116">
        <v>112</v>
      </c>
      <c r="E57" s="58"/>
      <c r="F57" s="25"/>
    </row>
    <row r="58" spans="1:6" x14ac:dyDescent="0.25">
      <c r="A58" s="349" t="s">
        <v>85</v>
      </c>
      <c r="B58" s="350"/>
      <c r="C58" s="120">
        <v>339147</v>
      </c>
      <c r="D58" s="120">
        <v>112</v>
      </c>
      <c r="E58" s="16">
        <f>SUM(E57)</f>
        <v>0</v>
      </c>
      <c r="F58" s="25"/>
    </row>
    <row r="59" spans="1:6" x14ac:dyDescent="0.25">
      <c r="A59" s="537" t="s">
        <v>67</v>
      </c>
      <c r="B59" s="538"/>
      <c r="C59" s="122" t="s">
        <v>68</v>
      </c>
      <c r="D59" s="116">
        <v>112</v>
      </c>
      <c r="E59" s="58"/>
      <c r="F59" s="25"/>
    </row>
    <row r="60" spans="1:6" x14ac:dyDescent="0.25">
      <c r="A60" s="349" t="s">
        <v>85</v>
      </c>
      <c r="B60" s="350"/>
      <c r="C60" s="120">
        <v>339147</v>
      </c>
      <c r="D60" s="120">
        <v>112</v>
      </c>
      <c r="E60" s="16">
        <f>SUM(E59)</f>
        <v>0</v>
      </c>
      <c r="F60" s="25"/>
    </row>
    <row r="61" spans="1:6" x14ac:dyDescent="0.25">
      <c r="A61" s="539" t="s">
        <v>86</v>
      </c>
      <c r="B61" s="540"/>
      <c r="C61" s="123">
        <v>339100</v>
      </c>
      <c r="D61" s="123">
        <v>112</v>
      </c>
      <c r="E61" s="103">
        <f>SUM(E58,E60)</f>
        <v>0</v>
      </c>
      <c r="F61" s="25"/>
    </row>
    <row r="62" spans="1:6" x14ac:dyDescent="0.25">
      <c r="A62" s="541" t="s">
        <v>129</v>
      </c>
      <c r="B62" s="542"/>
      <c r="C62" s="124"/>
      <c r="D62" s="125"/>
      <c r="E62" s="104">
        <f>SUM(E56,E61)</f>
        <v>1169083</v>
      </c>
      <c r="F62" s="25"/>
    </row>
    <row r="63" spans="1:6" x14ac:dyDescent="0.25">
      <c r="A63" s="543" t="s">
        <v>96</v>
      </c>
      <c r="B63" s="544"/>
      <c r="C63" s="544"/>
      <c r="D63" s="544"/>
      <c r="E63" s="545"/>
      <c r="F63" s="25"/>
    </row>
    <row r="64" spans="1:6" x14ac:dyDescent="0.25">
      <c r="A64" s="534" t="s">
        <v>14</v>
      </c>
      <c r="B64" s="404"/>
      <c r="C64" s="116" t="s">
        <v>69</v>
      </c>
      <c r="D64" s="116">
        <v>112</v>
      </c>
      <c r="E64" s="58"/>
      <c r="F64" s="25"/>
    </row>
    <row r="65" spans="1:6" x14ac:dyDescent="0.25">
      <c r="A65" s="349" t="s">
        <v>85</v>
      </c>
      <c r="B65" s="350"/>
      <c r="C65" s="120">
        <v>449030</v>
      </c>
      <c r="D65" s="120">
        <v>112</v>
      </c>
      <c r="E65" s="16">
        <f>SUM(E64)</f>
        <v>0</v>
      </c>
      <c r="F65" s="25"/>
    </row>
    <row r="66" spans="1:6" x14ac:dyDescent="0.25">
      <c r="A66" s="534" t="s">
        <v>70</v>
      </c>
      <c r="B66" s="404"/>
      <c r="C66" s="116" t="s">
        <v>71</v>
      </c>
      <c r="D66" s="116">
        <v>112</v>
      </c>
      <c r="E66" s="58"/>
      <c r="F66" s="25"/>
    </row>
    <row r="67" spans="1:6" x14ac:dyDescent="0.25">
      <c r="A67" s="349" t="s">
        <v>85</v>
      </c>
      <c r="B67" s="350"/>
      <c r="C67" s="120">
        <v>449036</v>
      </c>
      <c r="D67" s="120">
        <v>112</v>
      </c>
      <c r="E67" s="16">
        <f>SUM(E66)</f>
        <v>0</v>
      </c>
      <c r="F67" s="25"/>
    </row>
    <row r="68" spans="1:6" x14ac:dyDescent="0.25">
      <c r="A68" s="534" t="s">
        <v>70</v>
      </c>
      <c r="B68" s="404"/>
      <c r="C68" s="116" t="s">
        <v>72</v>
      </c>
      <c r="D68" s="116">
        <v>112</v>
      </c>
      <c r="E68" s="58"/>
      <c r="F68" s="25"/>
    </row>
    <row r="69" spans="1:6" x14ac:dyDescent="0.25">
      <c r="A69" s="349" t="s">
        <v>85</v>
      </c>
      <c r="B69" s="350"/>
      <c r="C69" s="120">
        <v>449039</v>
      </c>
      <c r="D69" s="120">
        <v>112</v>
      </c>
      <c r="E69" s="16">
        <f>SUM(E68)</f>
        <v>0</v>
      </c>
      <c r="F69" s="25"/>
    </row>
    <row r="70" spans="1:6" x14ac:dyDescent="0.25">
      <c r="A70" s="534" t="s">
        <v>73</v>
      </c>
      <c r="B70" s="404"/>
      <c r="C70" s="116" t="s">
        <v>74</v>
      </c>
      <c r="D70" s="116">
        <v>112</v>
      </c>
      <c r="E70" s="58"/>
      <c r="F70" s="25"/>
    </row>
    <row r="71" spans="1:6" x14ac:dyDescent="0.25">
      <c r="A71" s="349" t="s">
        <v>85</v>
      </c>
      <c r="B71" s="350"/>
      <c r="C71" s="120">
        <v>449051</v>
      </c>
      <c r="D71" s="120">
        <v>112</v>
      </c>
      <c r="E71" s="16">
        <f>E70</f>
        <v>0</v>
      </c>
      <c r="F71" s="25"/>
    </row>
    <row r="72" spans="1:6" x14ac:dyDescent="0.25">
      <c r="A72" s="534" t="s">
        <v>75</v>
      </c>
      <c r="B72" s="404"/>
      <c r="C72" s="116" t="s">
        <v>76</v>
      </c>
      <c r="D72" s="116">
        <v>112</v>
      </c>
      <c r="E72" s="58">
        <v>60000</v>
      </c>
      <c r="F72" s="25"/>
    </row>
    <row r="73" spans="1:6" x14ac:dyDescent="0.25">
      <c r="A73" s="534" t="s">
        <v>77</v>
      </c>
      <c r="B73" s="404"/>
      <c r="C73" s="116" t="s">
        <v>78</v>
      </c>
      <c r="D73" s="116">
        <v>112</v>
      </c>
      <c r="E73" s="58"/>
      <c r="F73" s="25"/>
    </row>
    <row r="74" spans="1:6" x14ac:dyDescent="0.25">
      <c r="A74" s="534" t="s">
        <v>79</v>
      </c>
      <c r="B74" s="404"/>
      <c r="C74" s="116" t="s">
        <v>80</v>
      </c>
      <c r="D74" s="116">
        <v>112</v>
      </c>
      <c r="E74" s="58"/>
      <c r="F74" s="25"/>
    </row>
    <row r="75" spans="1:6" x14ac:dyDescent="0.25">
      <c r="A75" s="349" t="s">
        <v>85</v>
      </c>
      <c r="B75" s="350"/>
      <c r="C75" s="120">
        <v>449052</v>
      </c>
      <c r="D75" s="120">
        <v>112</v>
      </c>
      <c r="E75" s="16">
        <f>SUM(E72:E74)</f>
        <v>60000</v>
      </c>
      <c r="F75" s="25"/>
    </row>
    <row r="76" spans="1:6" x14ac:dyDescent="0.25">
      <c r="A76" s="553" t="s">
        <v>86</v>
      </c>
      <c r="B76" s="554"/>
      <c r="C76" s="126">
        <v>449000</v>
      </c>
      <c r="D76" s="126">
        <v>112</v>
      </c>
      <c r="E76" s="105">
        <f>SUM(E65,E67,E69,E71,E75)</f>
        <v>60000</v>
      </c>
      <c r="F76" s="25"/>
    </row>
    <row r="77" spans="1:6" x14ac:dyDescent="0.25">
      <c r="A77" s="534" t="s">
        <v>81</v>
      </c>
      <c r="B77" s="404"/>
      <c r="C77" s="116" t="s">
        <v>82</v>
      </c>
      <c r="D77" s="116">
        <v>112</v>
      </c>
      <c r="E77" s="58"/>
      <c r="F77" s="25"/>
    </row>
    <row r="78" spans="1:6" x14ac:dyDescent="0.25">
      <c r="A78" s="349" t="s">
        <v>85</v>
      </c>
      <c r="B78" s="350"/>
      <c r="C78" s="127">
        <v>459061</v>
      </c>
      <c r="D78" s="127">
        <v>112</v>
      </c>
      <c r="E78" s="16">
        <f>SUM(E77)</f>
        <v>0</v>
      </c>
      <c r="F78" s="25"/>
    </row>
    <row r="79" spans="1:6" x14ac:dyDescent="0.25">
      <c r="A79" s="546" t="s">
        <v>86</v>
      </c>
      <c r="B79" s="547"/>
      <c r="C79" s="128">
        <v>459000</v>
      </c>
      <c r="D79" s="128">
        <v>112</v>
      </c>
      <c r="E79" s="106">
        <f>SUM(E78)</f>
        <v>0</v>
      </c>
      <c r="F79" s="25"/>
    </row>
    <row r="80" spans="1:6" x14ac:dyDescent="0.25">
      <c r="A80" s="548" t="s">
        <v>131</v>
      </c>
      <c r="B80" s="549"/>
      <c r="C80" s="129"/>
      <c r="D80" s="129"/>
      <c r="E80" s="107">
        <f>SUM(E76,E79)</f>
        <v>60000</v>
      </c>
      <c r="F80" s="25"/>
    </row>
    <row r="81" spans="1:6" ht="15.75" thickBot="1" x14ac:dyDescent="0.3">
      <c r="A81" s="550" t="s">
        <v>130</v>
      </c>
      <c r="B81" s="551"/>
      <c r="C81" s="131"/>
      <c r="D81" s="130"/>
      <c r="E81" s="15">
        <f>SUM(E62,E80)</f>
        <v>1229083</v>
      </c>
      <c r="F81" s="25"/>
    </row>
    <row r="82" spans="1:6" x14ac:dyDescent="0.25">
      <c r="A82" s="25"/>
      <c r="B82" s="25"/>
      <c r="C82" s="25"/>
      <c r="D82" s="25"/>
      <c r="E82" s="25"/>
      <c r="F82" s="25"/>
    </row>
    <row r="83" spans="1:6" x14ac:dyDescent="0.25">
      <c r="A83" s="25"/>
      <c r="B83" s="25"/>
      <c r="C83" s="25"/>
      <c r="D83" s="25"/>
      <c r="E83" s="25"/>
      <c r="F83" s="25"/>
    </row>
    <row r="84" spans="1:6" x14ac:dyDescent="0.25">
      <c r="A84" s="552" t="s">
        <v>87</v>
      </c>
      <c r="B84" s="552"/>
      <c r="C84" s="552"/>
      <c r="D84" s="552"/>
      <c r="E84" s="552"/>
      <c r="F84" s="25"/>
    </row>
    <row r="85" spans="1:6" ht="15.75" thickBot="1" x14ac:dyDescent="0.3">
      <c r="A85" s="340"/>
      <c r="B85" s="340"/>
      <c r="C85" s="132"/>
      <c r="D85" s="133"/>
      <c r="E85" s="134"/>
      <c r="F85" s="25"/>
    </row>
    <row r="86" spans="1:6" ht="25.5" thickBot="1" x14ac:dyDescent="0.3">
      <c r="A86" s="341" t="s">
        <v>1</v>
      </c>
      <c r="B86" s="342"/>
      <c r="C86" s="136" t="s">
        <v>2</v>
      </c>
      <c r="D86" s="136" t="s">
        <v>3</v>
      </c>
      <c r="E86" s="135" t="s">
        <v>122</v>
      </c>
      <c r="F86" s="25"/>
    </row>
    <row r="87" spans="1:6" ht="15.75" thickBot="1" x14ac:dyDescent="0.3">
      <c r="A87" s="346" t="s">
        <v>95</v>
      </c>
      <c r="B87" s="347"/>
      <c r="C87" s="347"/>
      <c r="D87" s="347"/>
      <c r="E87" s="348"/>
      <c r="F87" s="25"/>
    </row>
    <row r="88" spans="1:6" x14ac:dyDescent="0.25">
      <c r="A88" s="303" t="s">
        <v>8</v>
      </c>
      <c r="B88" s="304"/>
      <c r="C88" s="140">
        <v>339018</v>
      </c>
      <c r="D88" s="141">
        <v>100</v>
      </c>
      <c r="E88" s="58">
        <v>331887</v>
      </c>
      <c r="F88" s="25"/>
    </row>
    <row r="89" spans="1:6" x14ac:dyDescent="0.25">
      <c r="A89" s="303" t="s">
        <v>12</v>
      </c>
      <c r="B89" s="304"/>
      <c r="C89" s="138">
        <v>339030</v>
      </c>
      <c r="D89" s="141">
        <v>100</v>
      </c>
      <c r="E89" s="58"/>
      <c r="F89" s="25"/>
    </row>
    <row r="90" spans="1:6" x14ac:dyDescent="0.25">
      <c r="A90" s="303" t="s">
        <v>88</v>
      </c>
      <c r="B90" s="304"/>
      <c r="C90" s="140">
        <v>339031</v>
      </c>
      <c r="D90" s="142">
        <v>100</v>
      </c>
      <c r="E90" s="58"/>
      <c r="F90" s="25"/>
    </row>
    <row r="91" spans="1:6" x14ac:dyDescent="0.25">
      <c r="A91" s="303" t="s">
        <v>104</v>
      </c>
      <c r="B91" s="304"/>
      <c r="C91" s="138">
        <v>339032</v>
      </c>
      <c r="D91" s="144">
        <v>100</v>
      </c>
      <c r="E91" s="58"/>
      <c r="F91" s="25"/>
    </row>
    <row r="92" spans="1:6" x14ac:dyDescent="0.25">
      <c r="A92" s="303" t="s">
        <v>89</v>
      </c>
      <c r="B92" s="304"/>
      <c r="C92" s="139">
        <v>339033</v>
      </c>
      <c r="D92" s="143">
        <v>100</v>
      </c>
      <c r="E92" s="58"/>
      <c r="F92" s="25"/>
    </row>
    <row r="93" spans="1:6" x14ac:dyDescent="0.25">
      <c r="A93" s="303" t="s">
        <v>90</v>
      </c>
      <c r="B93" s="304"/>
      <c r="C93" s="138">
        <v>339036</v>
      </c>
      <c r="D93" s="144">
        <v>100</v>
      </c>
      <c r="E93" s="58"/>
      <c r="F93" s="25"/>
    </row>
    <row r="94" spans="1:6" x14ac:dyDescent="0.25">
      <c r="A94" s="303" t="s">
        <v>60</v>
      </c>
      <c r="B94" s="304"/>
      <c r="C94" s="137">
        <v>339039</v>
      </c>
      <c r="D94" s="145">
        <v>100</v>
      </c>
      <c r="E94" s="58"/>
      <c r="F94" s="25"/>
    </row>
    <row r="95" spans="1:6" x14ac:dyDescent="0.25">
      <c r="A95" s="355" t="s">
        <v>83</v>
      </c>
      <c r="B95" s="356"/>
      <c r="C95" s="147">
        <v>339000</v>
      </c>
      <c r="D95" s="146">
        <v>100</v>
      </c>
      <c r="E95" s="17">
        <f>SUM(E88:E94)</f>
        <v>331887</v>
      </c>
      <c r="F95" s="25"/>
    </row>
    <row r="96" spans="1:6" ht="15.75" thickBot="1" x14ac:dyDescent="0.3">
      <c r="A96" s="555" t="s">
        <v>129</v>
      </c>
      <c r="B96" s="556"/>
      <c r="C96" s="148"/>
      <c r="D96" s="149"/>
      <c r="E96" s="18">
        <f>E95</f>
        <v>331887</v>
      </c>
      <c r="F96" s="25"/>
    </row>
    <row r="97" spans="1:6" ht="15.75" thickBot="1" x14ac:dyDescent="0.3">
      <c r="A97" s="314" t="s">
        <v>96</v>
      </c>
      <c r="B97" s="315"/>
      <c r="C97" s="315"/>
      <c r="D97" s="315"/>
      <c r="E97" s="316"/>
      <c r="F97" s="25"/>
    </row>
    <row r="98" spans="1:6" x14ac:dyDescent="0.25">
      <c r="A98" s="317" t="s">
        <v>75</v>
      </c>
      <c r="B98" s="318"/>
      <c r="C98" s="138">
        <v>449052</v>
      </c>
      <c r="D98" s="144">
        <v>100</v>
      </c>
      <c r="E98" s="58"/>
      <c r="F98" s="25"/>
    </row>
    <row r="99" spans="1:6" x14ac:dyDescent="0.25">
      <c r="A99" s="353" t="s">
        <v>83</v>
      </c>
      <c r="B99" s="354"/>
      <c r="C99" s="150">
        <v>449000</v>
      </c>
      <c r="D99" s="151">
        <v>100</v>
      </c>
      <c r="E99" s="11">
        <f>SUM(E98)</f>
        <v>0</v>
      </c>
      <c r="F99" s="25"/>
    </row>
    <row r="100" spans="1:6" x14ac:dyDescent="0.25">
      <c r="A100" s="100" t="s">
        <v>84</v>
      </c>
      <c r="B100" s="153"/>
      <c r="C100" s="152">
        <v>449000</v>
      </c>
      <c r="D100" s="152">
        <v>100</v>
      </c>
      <c r="E100" s="108">
        <f>SUM(E99)</f>
        <v>0</v>
      </c>
      <c r="F100" s="25"/>
    </row>
    <row r="101" spans="1:6" x14ac:dyDescent="0.25">
      <c r="A101" s="558" t="s">
        <v>131</v>
      </c>
      <c r="B101" s="559"/>
      <c r="C101" s="154"/>
      <c r="D101" s="154"/>
      <c r="E101" s="21">
        <f>E100</f>
        <v>0</v>
      </c>
      <c r="F101" s="25"/>
    </row>
    <row r="102" spans="1:6" ht="15.75" thickBot="1" x14ac:dyDescent="0.3">
      <c r="A102" s="319" t="s">
        <v>130</v>
      </c>
      <c r="B102" s="376"/>
      <c r="C102" s="131"/>
      <c r="D102" s="130"/>
      <c r="E102" s="15">
        <f>SUM(E96,E101)</f>
        <v>331887</v>
      </c>
      <c r="F102" s="25"/>
    </row>
    <row r="103" spans="1:6" x14ac:dyDescent="0.25">
      <c r="A103" s="25"/>
      <c r="B103" s="25"/>
      <c r="C103" s="25"/>
      <c r="D103" s="25"/>
      <c r="E103" s="25"/>
      <c r="F103" s="25"/>
    </row>
    <row r="104" spans="1:6" ht="15.75" thickBot="1" x14ac:dyDescent="0.3">
      <c r="A104" s="25"/>
      <c r="B104" s="25"/>
      <c r="C104" s="25"/>
      <c r="D104" s="25"/>
      <c r="E104" s="25"/>
      <c r="F104" s="25"/>
    </row>
    <row r="105" spans="1:6" x14ac:dyDescent="0.25">
      <c r="A105" s="560" t="s">
        <v>91</v>
      </c>
      <c r="B105" s="561"/>
      <c r="C105" s="561"/>
      <c r="D105" s="561"/>
      <c r="E105" s="562"/>
      <c r="F105" s="25"/>
    </row>
    <row r="106" spans="1:6" x14ac:dyDescent="0.25">
      <c r="A106" s="563" t="s">
        <v>92</v>
      </c>
      <c r="B106" s="552"/>
      <c r="C106" s="552"/>
      <c r="D106" s="552"/>
      <c r="E106" s="564"/>
      <c r="F106" s="25"/>
    </row>
    <row r="107" spans="1:6" ht="15.75" thickBot="1" x14ac:dyDescent="0.3">
      <c r="A107" s="157"/>
      <c r="B107" s="156"/>
      <c r="C107" s="155"/>
      <c r="D107" s="158"/>
      <c r="E107" s="159"/>
      <c r="F107" s="25"/>
    </row>
    <row r="108" spans="1:6" ht="15" customHeight="1" thickBot="1" x14ac:dyDescent="0.3">
      <c r="A108" s="368" t="s">
        <v>1</v>
      </c>
      <c r="B108" s="557"/>
      <c r="C108" s="136" t="s">
        <v>2</v>
      </c>
      <c r="D108" s="136" t="s">
        <v>3</v>
      </c>
      <c r="E108" s="160" t="s">
        <v>122</v>
      </c>
      <c r="F108" s="25"/>
    </row>
    <row r="109" spans="1:6" ht="30.75" thickBot="1" x14ac:dyDescent="0.3">
      <c r="A109" s="161" t="s">
        <v>95</v>
      </c>
      <c r="B109" s="162"/>
      <c r="C109" s="162"/>
      <c r="D109" s="162"/>
      <c r="E109" s="163"/>
      <c r="F109" s="25"/>
    </row>
    <row r="110" spans="1:6" x14ac:dyDescent="0.25">
      <c r="A110" s="303" t="s">
        <v>4</v>
      </c>
      <c r="B110" s="304"/>
      <c r="C110" s="140" t="s">
        <v>5</v>
      </c>
      <c r="D110" s="144">
        <v>112</v>
      </c>
      <c r="E110" s="58">
        <v>15000</v>
      </c>
      <c r="F110" s="25"/>
    </row>
    <row r="111" spans="1:6" x14ac:dyDescent="0.25">
      <c r="A111" s="303" t="s">
        <v>93</v>
      </c>
      <c r="B111" s="304"/>
      <c r="C111" s="140" t="s">
        <v>7</v>
      </c>
      <c r="D111" s="144">
        <v>112</v>
      </c>
      <c r="E111" s="58"/>
      <c r="F111" s="25"/>
    </row>
    <row r="112" spans="1:6" x14ac:dyDescent="0.25">
      <c r="A112" s="321" t="s">
        <v>85</v>
      </c>
      <c r="B112" s="322"/>
      <c r="C112" s="164">
        <v>339014</v>
      </c>
      <c r="D112" s="127">
        <v>112</v>
      </c>
      <c r="E112" s="16">
        <f>SUM(E110:E111)</f>
        <v>15000</v>
      </c>
      <c r="F112" s="25"/>
    </row>
    <row r="113" spans="1:6" x14ac:dyDescent="0.25">
      <c r="A113" s="303" t="s">
        <v>12</v>
      </c>
      <c r="B113" s="304"/>
      <c r="C113" s="138">
        <v>339030</v>
      </c>
      <c r="D113" s="144">
        <v>112</v>
      </c>
      <c r="E113" s="58"/>
      <c r="F113" s="25"/>
    </row>
    <row r="114" spans="1:6" x14ac:dyDescent="0.25">
      <c r="A114" s="321" t="s">
        <v>85</v>
      </c>
      <c r="B114" s="322"/>
      <c r="C114" s="165">
        <v>339030</v>
      </c>
      <c r="D114" s="127">
        <v>112</v>
      </c>
      <c r="E114" s="16">
        <f>SUM(E113)</f>
        <v>0</v>
      </c>
      <c r="F114" s="25"/>
    </row>
    <row r="115" spans="1:6" x14ac:dyDescent="0.25">
      <c r="A115" s="303" t="s">
        <v>19</v>
      </c>
      <c r="B115" s="304"/>
      <c r="C115" s="138" t="s">
        <v>20</v>
      </c>
      <c r="D115" s="144">
        <v>112</v>
      </c>
      <c r="E115" s="58">
        <v>5000</v>
      </c>
      <c r="F115" s="25"/>
    </row>
    <row r="116" spans="1:6" x14ac:dyDescent="0.25">
      <c r="A116" s="303" t="s">
        <v>21</v>
      </c>
      <c r="B116" s="304"/>
      <c r="C116" s="138" t="s">
        <v>22</v>
      </c>
      <c r="D116" s="144">
        <v>112</v>
      </c>
      <c r="E116" s="58">
        <v>0</v>
      </c>
      <c r="F116" s="25"/>
    </row>
    <row r="117" spans="1:6" x14ac:dyDescent="0.25">
      <c r="A117" s="321" t="s">
        <v>85</v>
      </c>
      <c r="B117" s="322"/>
      <c r="C117" s="165">
        <v>339033</v>
      </c>
      <c r="D117" s="127">
        <v>112</v>
      </c>
      <c r="E117" s="16">
        <f>SUM(E115:E116)</f>
        <v>5000</v>
      </c>
      <c r="F117" s="25"/>
    </row>
    <row r="118" spans="1:6" x14ac:dyDescent="0.25">
      <c r="A118" s="303" t="s">
        <v>29</v>
      </c>
      <c r="B118" s="304"/>
      <c r="C118" s="138">
        <v>339036</v>
      </c>
      <c r="D118" s="144">
        <v>112</v>
      </c>
      <c r="E118" s="58">
        <v>20000</v>
      </c>
      <c r="F118" s="25"/>
    </row>
    <row r="119" spans="1:6" x14ac:dyDescent="0.25">
      <c r="A119" s="321" t="s">
        <v>85</v>
      </c>
      <c r="B119" s="322"/>
      <c r="C119" s="165">
        <v>339036</v>
      </c>
      <c r="D119" s="127">
        <v>112</v>
      </c>
      <c r="E119" s="16">
        <f>SUM(E118)</f>
        <v>20000</v>
      </c>
      <c r="F119" s="25"/>
    </row>
    <row r="120" spans="1:6" x14ac:dyDescent="0.25">
      <c r="A120" s="303" t="s">
        <v>94</v>
      </c>
      <c r="B120" s="304"/>
      <c r="C120" s="138">
        <v>339039</v>
      </c>
      <c r="D120" s="144">
        <v>112</v>
      </c>
      <c r="E120" s="58"/>
      <c r="F120" s="25"/>
    </row>
    <row r="121" spans="1:6" x14ac:dyDescent="0.25">
      <c r="A121" s="321" t="s">
        <v>85</v>
      </c>
      <c r="B121" s="322"/>
      <c r="C121" s="165">
        <v>339039</v>
      </c>
      <c r="D121" s="127">
        <v>112</v>
      </c>
      <c r="E121" s="16">
        <f>SUM(E120)</f>
        <v>0</v>
      </c>
      <c r="F121" s="25"/>
    </row>
    <row r="122" spans="1:6" x14ac:dyDescent="0.25">
      <c r="A122" s="303" t="s">
        <v>63</v>
      </c>
      <c r="B122" s="304"/>
      <c r="C122" s="141">
        <v>339093</v>
      </c>
      <c r="D122" s="144">
        <v>112</v>
      </c>
      <c r="E122" s="58"/>
      <c r="F122" s="25"/>
    </row>
    <row r="123" spans="1:6" x14ac:dyDescent="0.25">
      <c r="A123" s="435" t="s">
        <v>85</v>
      </c>
      <c r="B123" s="436"/>
      <c r="C123" s="86">
        <v>339093</v>
      </c>
      <c r="D123" s="127">
        <v>112</v>
      </c>
      <c r="E123" s="16">
        <f>SUM(E122)</f>
        <v>0</v>
      </c>
      <c r="F123" s="25"/>
    </row>
    <row r="124" spans="1:6" x14ac:dyDescent="0.25">
      <c r="A124" s="363" t="s">
        <v>83</v>
      </c>
      <c r="B124" s="364"/>
      <c r="C124" s="147">
        <v>339000</v>
      </c>
      <c r="D124" s="146">
        <v>112</v>
      </c>
      <c r="E124" s="17">
        <f>SUM(E112,E114,E117,E119,E121,E123,)</f>
        <v>40000</v>
      </c>
      <c r="F124" s="25"/>
    </row>
    <row r="125" spans="1:6" ht="15.75" thickBot="1" x14ac:dyDescent="0.3">
      <c r="A125" s="555" t="s">
        <v>129</v>
      </c>
      <c r="B125" s="556"/>
      <c r="C125" s="148"/>
      <c r="D125" s="149"/>
      <c r="E125" s="18">
        <f>E124</f>
        <v>40000</v>
      </c>
      <c r="F125" s="25"/>
    </row>
    <row r="126" spans="1:6" ht="19.5" customHeight="1" thickBot="1" x14ac:dyDescent="0.3">
      <c r="A126" s="166" t="s">
        <v>96</v>
      </c>
      <c r="B126" s="101"/>
      <c r="C126" s="101"/>
      <c r="D126" s="101"/>
      <c r="E126" s="102"/>
      <c r="F126" s="25"/>
    </row>
    <row r="127" spans="1:6" x14ac:dyDescent="0.25">
      <c r="A127" s="303" t="s">
        <v>75</v>
      </c>
      <c r="B127" s="304"/>
      <c r="C127" s="168">
        <v>449052</v>
      </c>
      <c r="D127" s="145">
        <v>112</v>
      </c>
      <c r="E127" s="58"/>
      <c r="F127" s="25"/>
    </row>
    <row r="128" spans="1:6" x14ac:dyDescent="0.25">
      <c r="A128" s="372" t="s">
        <v>83</v>
      </c>
      <c r="B128" s="574"/>
      <c r="C128" s="150">
        <v>449000</v>
      </c>
      <c r="D128" s="151">
        <v>112</v>
      </c>
      <c r="E128" s="11">
        <f>SUM(E127)</f>
        <v>0</v>
      </c>
      <c r="F128" s="25"/>
    </row>
    <row r="129" spans="1:6" x14ac:dyDescent="0.25">
      <c r="A129" s="374" t="s">
        <v>84</v>
      </c>
      <c r="B129" s="375"/>
      <c r="C129" s="167">
        <v>449000</v>
      </c>
      <c r="D129" s="167">
        <v>112</v>
      </c>
      <c r="E129" s="20">
        <f>SUM(E128)</f>
        <v>0</v>
      </c>
      <c r="F129" s="25"/>
    </row>
    <row r="130" spans="1:6" x14ac:dyDescent="0.25">
      <c r="A130" s="558" t="s">
        <v>131</v>
      </c>
      <c r="B130" s="559"/>
      <c r="C130" s="154"/>
      <c r="D130" s="154"/>
      <c r="E130" s="21">
        <f>E129</f>
        <v>0</v>
      </c>
      <c r="F130" s="25"/>
    </row>
    <row r="131" spans="1:6" ht="15.75" thickBot="1" x14ac:dyDescent="0.3">
      <c r="A131" s="319" t="s">
        <v>130</v>
      </c>
      <c r="B131" s="376"/>
      <c r="C131" s="131"/>
      <c r="D131" s="130"/>
      <c r="E131" s="15">
        <f>SUM(E125,E130)</f>
        <v>40000</v>
      </c>
      <c r="F131" s="25"/>
    </row>
    <row r="132" spans="1:6" x14ac:dyDescent="0.25">
      <c r="A132" s="25"/>
      <c r="B132" s="25"/>
      <c r="C132" s="25"/>
      <c r="D132" s="25"/>
      <c r="E132" s="25"/>
      <c r="F132" s="25"/>
    </row>
    <row r="133" spans="1:6" ht="15.75" thickBot="1" x14ac:dyDescent="0.3">
      <c r="A133" s="25"/>
      <c r="B133" s="25"/>
      <c r="C133" s="25"/>
      <c r="D133" s="25"/>
      <c r="E133" s="25"/>
      <c r="F133" s="25"/>
    </row>
    <row r="134" spans="1:6" x14ac:dyDescent="0.25">
      <c r="A134" s="575" t="s">
        <v>126</v>
      </c>
      <c r="B134" s="576"/>
      <c r="C134" s="576"/>
      <c r="D134" s="576"/>
      <c r="E134" s="577"/>
      <c r="F134" s="25"/>
    </row>
    <row r="135" spans="1:6" ht="24.75" x14ac:dyDescent="0.25">
      <c r="A135" s="548" t="s">
        <v>1</v>
      </c>
      <c r="B135" s="549"/>
      <c r="C135" s="170" t="s">
        <v>97</v>
      </c>
      <c r="D135" s="170" t="s">
        <v>3</v>
      </c>
      <c r="E135" s="114" t="s">
        <v>122</v>
      </c>
      <c r="F135" s="25"/>
    </row>
    <row r="136" spans="1:6" x14ac:dyDescent="0.25">
      <c r="A136" s="565" t="s">
        <v>99</v>
      </c>
      <c r="B136" s="566"/>
      <c r="C136" s="169" t="s">
        <v>98</v>
      </c>
      <c r="D136" s="169">
        <v>112</v>
      </c>
      <c r="E136" s="110">
        <f>E62</f>
        <v>1169083</v>
      </c>
      <c r="F136" s="25"/>
    </row>
    <row r="137" spans="1:6" x14ac:dyDescent="0.25">
      <c r="A137" s="565"/>
      <c r="B137" s="566"/>
      <c r="C137" s="169">
        <v>2994</v>
      </c>
      <c r="D137" s="169">
        <v>100</v>
      </c>
      <c r="E137" s="110">
        <f>E96</f>
        <v>331887</v>
      </c>
      <c r="F137" s="25"/>
    </row>
    <row r="138" spans="1:6" ht="15" customHeight="1" x14ac:dyDescent="0.25">
      <c r="A138" s="565"/>
      <c r="B138" s="566"/>
      <c r="C138" s="169">
        <v>4572</v>
      </c>
      <c r="D138" s="169">
        <v>112</v>
      </c>
      <c r="E138" s="110">
        <f>E125</f>
        <v>40000</v>
      </c>
      <c r="F138" s="25"/>
    </row>
    <row r="139" spans="1:6" ht="15" customHeight="1" x14ac:dyDescent="0.25">
      <c r="A139" s="565"/>
      <c r="B139" s="566"/>
      <c r="C139" s="567" t="s">
        <v>100</v>
      </c>
      <c r="D139" s="567"/>
      <c r="E139" s="109">
        <f>SUM(E136:E138)</f>
        <v>1540970</v>
      </c>
      <c r="F139" s="25"/>
    </row>
    <row r="140" spans="1:6" x14ac:dyDescent="0.25">
      <c r="A140" s="568" t="s">
        <v>101</v>
      </c>
      <c r="B140" s="569"/>
      <c r="C140" s="169" t="s">
        <v>98</v>
      </c>
      <c r="D140" s="169">
        <v>112</v>
      </c>
      <c r="E140" s="110">
        <f>E80</f>
        <v>60000</v>
      </c>
      <c r="F140" s="25"/>
    </row>
    <row r="141" spans="1:6" x14ac:dyDescent="0.25">
      <c r="A141" s="568"/>
      <c r="B141" s="569"/>
      <c r="C141" s="169">
        <v>2994</v>
      </c>
      <c r="D141" s="169">
        <v>100</v>
      </c>
      <c r="E141" s="110">
        <f>E101</f>
        <v>0</v>
      </c>
      <c r="F141" s="25"/>
    </row>
    <row r="142" spans="1:6" x14ac:dyDescent="0.25">
      <c r="A142" s="568"/>
      <c r="B142" s="569"/>
      <c r="C142" s="169">
        <v>4572</v>
      </c>
      <c r="D142" s="169">
        <v>112</v>
      </c>
      <c r="E142" s="110">
        <f>E130</f>
        <v>0</v>
      </c>
      <c r="F142" s="25"/>
    </row>
    <row r="143" spans="1:6" x14ac:dyDescent="0.25">
      <c r="A143" s="570"/>
      <c r="B143" s="571"/>
      <c r="C143" s="567" t="s">
        <v>100</v>
      </c>
      <c r="D143" s="567"/>
      <c r="E143" s="109">
        <f>SUM(E140:E142)</f>
        <v>60000</v>
      </c>
      <c r="F143" s="25"/>
    </row>
    <row r="144" spans="1:6" ht="15.75" thickBot="1" x14ac:dyDescent="0.3">
      <c r="A144" s="572" t="s">
        <v>102</v>
      </c>
      <c r="B144" s="573"/>
      <c r="C144" s="573"/>
      <c r="D144" s="573"/>
      <c r="E144" s="15">
        <f>SUM(E139,E143)</f>
        <v>1600970</v>
      </c>
      <c r="F144" s="25"/>
    </row>
    <row r="145" spans="1:6" x14ac:dyDescent="0.25">
      <c r="A145" s="25"/>
      <c r="B145" s="25"/>
      <c r="C145" s="65"/>
      <c r="D145" s="27"/>
      <c r="E145" s="98"/>
      <c r="F145" s="25"/>
    </row>
  </sheetData>
  <sheetProtection password="DF69" sheet="1" objects="1" scenarios="1" insertColumns="0" insertRows="0" deleteColumns="0" deleteRows="0"/>
  <mergeCells count="125">
    <mergeCell ref="A6:E6"/>
    <mergeCell ref="A7:E7"/>
    <mergeCell ref="A8:B8"/>
    <mergeCell ref="A9:B9"/>
    <mergeCell ref="A10:E10"/>
    <mergeCell ref="A11:B11"/>
    <mergeCell ref="A18:B18"/>
    <mergeCell ref="A19:B19"/>
    <mergeCell ref="A20:B20"/>
    <mergeCell ref="A21:B21"/>
    <mergeCell ref="A22:B22"/>
    <mergeCell ref="A23:B23"/>
    <mergeCell ref="A12:B12"/>
    <mergeCell ref="A13:B13"/>
    <mergeCell ref="A14:B14"/>
    <mergeCell ref="A15:B15"/>
    <mergeCell ref="A16:B16"/>
    <mergeCell ref="A17:B17"/>
    <mergeCell ref="A30:B30"/>
    <mergeCell ref="A31:B31"/>
    <mergeCell ref="A32:B32"/>
    <mergeCell ref="A33:B33"/>
    <mergeCell ref="A34:B34"/>
    <mergeCell ref="A35:B35"/>
    <mergeCell ref="A24:B24"/>
    <mergeCell ref="A25:B25"/>
    <mergeCell ref="A26:B26"/>
    <mergeCell ref="A27:B27"/>
    <mergeCell ref="A28:B28"/>
    <mergeCell ref="A29:B29"/>
    <mergeCell ref="A42:B42"/>
    <mergeCell ref="A43:B43"/>
    <mergeCell ref="A44:B44"/>
    <mergeCell ref="A45:B45"/>
    <mergeCell ref="A46:B46"/>
    <mergeCell ref="A47:B47"/>
    <mergeCell ref="A36:B36"/>
    <mergeCell ref="A37:B37"/>
    <mergeCell ref="A38:B38"/>
    <mergeCell ref="A39:B39"/>
    <mergeCell ref="A40:B40"/>
    <mergeCell ref="A41:B41"/>
    <mergeCell ref="A54:B54"/>
    <mergeCell ref="A55:B55"/>
    <mergeCell ref="A56:B56"/>
    <mergeCell ref="A57:B57"/>
    <mergeCell ref="A58:B58"/>
    <mergeCell ref="A59:B59"/>
    <mergeCell ref="A48:B48"/>
    <mergeCell ref="A49:B49"/>
    <mergeCell ref="A50:B50"/>
    <mergeCell ref="A51:B51"/>
    <mergeCell ref="A52:B52"/>
    <mergeCell ref="A53:B53"/>
    <mergeCell ref="A66:B66"/>
    <mergeCell ref="A67:B67"/>
    <mergeCell ref="A68:B68"/>
    <mergeCell ref="A69:B69"/>
    <mergeCell ref="A70:B70"/>
    <mergeCell ref="A71:B71"/>
    <mergeCell ref="A60:B60"/>
    <mergeCell ref="A61:B61"/>
    <mergeCell ref="A62:B62"/>
    <mergeCell ref="A63:E63"/>
    <mergeCell ref="A64:B64"/>
    <mergeCell ref="A65:B65"/>
    <mergeCell ref="A78:B78"/>
    <mergeCell ref="A79:B79"/>
    <mergeCell ref="A80:B80"/>
    <mergeCell ref="A81:B81"/>
    <mergeCell ref="A84:E84"/>
    <mergeCell ref="A85:B85"/>
    <mergeCell ref="A72:B72"/>
    <mergeCell ref="A73:B73"/>
    <mergeCell ref="A74:B74"/>
    <mergeCell ref="A75:B75"/>
    <mergeCell ref="A76:B76"/>
    <mergeCell ref="A77:B77"/>
    <mergeCell ref="A92:B92"/>
    <mergeCell ref="A93:B93"/>
    <mergeCell ref="A94:B94"/>
    <mergeCell ref="A95:B95"/>
    <mergeCell ref="A96:B96"/>
    <mergeCell ref="A97:E97"/>
    <mergeCell ref="A86:B86"/>
    <mergeCell ref="A87:E87"/>
    <mergeCell ref="A88:B88"/>
    <mergeCell ref="A89:B89"/>
    <mergeCell ref="A90:B90"/>
    <mergeCell ref="A91:B91"/>
    <mergeCell ref="A108:B108"/>
    <mergeCell ref="A110:B110"/>
    <mergeCell ref="A111:B111"/>
    <mergeCell ref="A112:B112"/>
    <mergeCell ref="A113:B113"/>
    <mergeCell ref="A114:B114"/>
    <mergeCell ref="A98:B98"/>
    <mergeCell ref="A99:B99"/>
    <mergeCell ref="A101:B101"/>
    <mergeCell ref="A102:B102"/>
    <mergeCell ref="A105:E105"/>
    <mergeCell ref="A106:E106"/>
    <mergeCell ref="A121:B121"/>
    <mergeCell ref="A122:B122"/>
    <mergeCell ref="A123:B123"/>
    <mergeCell ref="A124:B124"/>
    <mergeCell ref="A125:B125"/>
    <mergeCell ref="A127:B127"/>
    <mergeCell ref="A115:B115"/>
    <mergeCell ref="A116:B116"/>
    <mergeCell ref="A117:B117"/>
    <mergeCell ref="A118:B118"/>
    <mergeCell ref="A119:B119"/>
    <mergeCell ref="A120:B120"/>
    <mergeCell ref="A136:B139"/>
    <mergeCell ref="C139:D139"/>
    <mergeCell ref="A140:B143"/>
    <mergeCell ref="C143:D143"/>
    <mergeCell ref="A144:D144"/>
    <mergeCell ref="A128:B128"/>
    <mergeCell ref="A129:B129"/>
    <mergeCell ref="A130:B130"/>
    <mergeCell ref="A131:B131"/>
    <mergeCell ref="A134:E134"/>
    <mergeCell ref="A135:B135"/>
  </mergeCells>
  <pageMargins left="0.511811024" right="0.511811024" top="0.78740157499999996" bottom="0.78740157499999996" header="0.31496062000000002" footer="0.31496062000000002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5"/>
  <sheetViews>
    <sheetView topLeftCell="A127" workbookViewId="0">
      <selection activeCell="E73" sqref="E73"/>
    </sheetView>
  </sheetViews>
  <sheetFormatPr defaultRowHeight="15" x14ac:dyDescent="0.25"/>
  <cols>
    <col min="1" max="1" width="31.85546875" customWidth="1"/>
    <col min="2" max="2" width="24.85546875" customWidth="1"/>
    <col min="5" max="5" width="19.5703125" customWidth="1"/>
  </cols>
  <sheetData>
    <row r="1" spans="1:6" x14ac:dyDescent="0.25">
      <c r="A1" s="25"/>
      <c r="B1" s="25"/>
      <c r="C1" s="26" t="s">
        <v>124</v>
      </c>
      <c r="D1" s="27"/>
      <c r="E1" s="25"/>
      <c r="F1" s="25"/>
    </row>
    <row r="2" spans="1:6" x14ac:dyDescent="0.25">
      <c r="A2" s="25"/>
      <c r="B2" s="25"/>
      <c r="C2" s="26" t="s">
        <v>123</v>
      </c>
      <c r="D2" s="27"/>
      <c r="E2" s="25"/>
      <c r="F2" s="25"/>
    </row>
    <row r="3" spans="1:6" x14ac:dyDescent="0.25">
      <c r="A3" s="25"/>
      <c r="B3" s="25"/>
      <c r="C3" s="65"/>
      <c r="D3" s="27"/>
      <c r="E3" s="25"/>
      <c r="F3" s="25"/>
    </row>
    <row r="4" spans="1:6" ht="15.75" x14ac:dyDescent="0.25">
      <c r="A4" s="25"/>
      <c r="B4" s="25"/>
      <c r="C4" s="28" t="s">
        <v>122</v>
      </c>
      <c r="D4" s="27"/>
      <c r="E4" s="25"/>
      <c r="F4" s="25"/>
    </row>
    <row r="5" spans="1:6" ht="15.75" thickBot="1" x14ac:dyDescent="0.3">
      <c r="A5" s="29"/>
      <c r="B5" s="29"/>
      <c r="C5" s="30"/>
      <c r="D5" s="31"/>
      <c r="E5" s="32"/>
      <c r="F5" s="25"/>
    </row>
    <row r="6" spans="1:6" x14ac:dyDescent="0.25">
      <c r="A6" s="518" t="s">
        <v>127</v>
      </c>
      <c r="B6" s="519"/>
      <c r="C6" s="519"/>
      <c r="D6" s="519"/>
      <c r="E6" s="520"/>
      <c r="F6" s="25"/>
    </row>
    <row r="7" spans="1:6" x14ac:dyDescent="0.25">
      <c r="A7" s="521" t="s">
        <v>0</v>
      </c>
      <c r="B7" s="522"/>
      <c r="C7" s="522"/>
      <c r="D7" s="522"/>
      <c r="E7" s="523"/>
      <c r="F7" s="25"/>
    </row>
    <row r="8" spans="1:6" x14ac:dyDescent="0.25">
      <c r="A8" s="524"/>
      <c r="B8" s="525"/>
      <c r="C8" s="111"/>
      <c r="D8" s="111"/>
      <c r="E8" s="112"/>
      <c r="F8" s="25"/>
    </row>
    <row r="9" spans="1:6" ht="24.75" x14ac:dyDescent="0.25">
      <c r="A9" s="526" t="s">
        <v>1</v>
      </c>
      <c r="B9" s="527"/>
      <c r="C9" s="113" t="s">
        <v>2</v>
      </c>
      <c r="D9" s="113" t="s">
        <v>3</v>
      </c>
      <c r="E9" s="114" t="s">
        <v>122</v>
      </c>
      <c r="F9" s="25"/>
    </row>
    <row r="10" spans="1:6" x14ac:dyDescent="0.25">
      <c r="A10" s="528" t="s">
        <v>95</v>
      </c>
      <c r="B10" s="529"/>
      <c r="C10" s="529"/>
      <c r="D10" s="529"/>
      <c r="E10" s="530"/>
      <c r="F10" s="25"/>
    </row>
    <row r="11" spans="1:6" x14ac:dyDescent="0.25">
      <c r="A11" s="531" t="s">
        <v>4</v>
      </c>
      <c r="B11" s="381"/>
      <c r="C11" s="115" t="s">
        <v>5</v>
      </c>
      <c r="D11" s="116">
        <v>112</v>
      </c>
      <c r="E11" s="58">
        <v>30000</v>
      </c>
      <c r="F11" s="25"/>
    </row>
    <row r="12" spans="1:6" x14ac:dyDescent="0.25">
      <c r="A12" s="531" t="s">
        <v>6</v>
      </c>
      <c r="B12" s="381"/>
      <c r="C12" s="117" t="s">
        <v>7</v>
      </c>
      <c r="D12" s="118">
        <v>112</v>
      </c>
      <c r="E12" s="58"/>
      <c r="F12" s="25"/>
    </row>
    <row r="13" spans="1:6" x14ac:dyDescent="0.25">
      <c r="A13" s="349" t="s">
        <v>85</v>
      </c>
      <c r="B13" s="350"/>
      <c r="C13" s="119">
        <v>339014</v>
      </c>
      <c r="D13" s="120">
        <v>112</v>
      </c>
      <c r="E13" s="16">
        <f>SUM(E11:E12)</f>
        <v>30000</v>
      </c>
      <c r="F13" s="25"/>
    </row>
    <row r="14" spans="1:6" x14ac:dyDescent="0.25">
      <c r="A14" s="531" t="s">
        <v>8</v>
      </c>
      <c r="B14" s="381"/>
      <c r="C14" s="117" t="s">
        <v>9</v>
      </c>
      <c r="D14" s="117">
        <v>112</v>
      </c>
      <c r="E14" s="58">
        <v>100000</v>
      </c>
      <c r="F14" s="25"/>
    </row>
    <row r="15" spans="1:6" x14ac:dyDescent="0.25">
      <c r="A15" s="349" t="s">
        <v>85</v>
      </c>
      <c r="B15" s="350"/>
      <c r="C15" s="119">
        <v>339018</v>
      </c>
      <c r="D15" s="119">
        <v>112</v>
      </c>
      <c r="E15" s="16">
        <f>SUM(E14)</f>
        <v>100000</v>
      </c>
      <c r="F15" s="25"/>
    </row>
    <row r="16" spans="1:6" x14ac:dyDescent="0.25">
      <c r="A16" s="531" t="s">
        <v>10</v>
      </c>
      <c r="B16" s="381"/>
      <c r="C16" s="115" t="s">
        <v>11</v>
      </c>
      <c r="D16" s="116">
        <v>112</v>
      </c>
      <c r="E16" s="58">
        <v>50000</v>
      </c>
      <c r="F16" s="25"/>
    </row>
    <row r="17" spans="1:6" x14ac:dyDescent="0.25">
      <c r="A17" s="349" t="s">
        <v>85</v>
      </c>
      <c r="B17" s="350"/>
      <c r="C17" s="119">
        <v>339020</v>
      </c>
      <c r="D17" s="120">
        <v>112</v>
      </c>
      <c r="E17" s="16">
        <f>SUM(E16)</f>
        <v>50000</v>
      </c>
      <c r="F17" s="25"/>
    </row>
    <row r="18" spans="1:6" x14ac:dyDescent="0.25">
      <c r="A18" s="531" t="s">
        <v>12</v>
      </c>
      <c r="B18" s="381"/>
      <c r="C18" s="117" t="s">
        <v>13</v>
      </c>
      <c r="D18" s="118">
        <v>112</v>
      </c>
      <c r="E18" s="58">
        <v>75000</v>
      </c>
      <c r="F18" s="25"/>
    </row>
    <row r="19" spans="1:6" x14ac:dyDescent="0.25">
      <c r="A19" s="531" t="s">
        <v>14</v>
      </c>
      <c r="B19" s="381"/>
      <c r="C19" s="117" t="s">
        <v>15</v>
      </c>
      <c r="D19" s="118">
        <v>112</v>
      </c>
      <c r="E19" s="58"/>
      <c r="F19" s="25"/>
    </row>
    <row r="20" spans="1:6" x14ac:dyDescent="0.25">
      <c r="A20" s="349" t="s">
        <v>85</v>
      </c>
      <c r="B20" s="350"/>
      <c r="C20" s="119">
        <v>339030</v>
      </c>
      <c r="D20" s="120">
        <v>112</v>
      </c>
      <c r="E20" s="16">
        <f>SUM(E18:E19)</f>
        <v>75000</v>
      </c>
      <c r="F20" s="25"/>
    </row>
    <row r="21" spans="1:6" x14ac:dyDescent="0.25">
      <c r="A21" s="532" t="s">
        <v>103</v>
      </c>
      <c r="B21" s="533"/>
      <c r="C21" s="117" t="s">
        <v>16</v>
      </c>
      <c r="D21" s="118">
        <v>112</v>
      </c>
      <c r="E21" s="58"/>
      <c r="F21" s="25"/>
    </row>
    <row r="22" spans="1:6" x14ac:dyDescent="0.25">
      <c r="A22" s="349" t="s">
        <v>85</v>
      </c>
      <c r="B22" s="350"/>
      <c r="C22" s="119">
        <v>339031</v>
      </c>
      <c r="D22" s="120">
        <v>112</v>
      </c>
      <c r="E22" s="16">
        <f>SUM(E21)</f>
        <v>0</v>
      </c>
      <c r="F22" s="25"/>
    </row>
    <row r="23" spans="1:6" x14ac:dyDescent="0.25">
      <c r="A23" s="531" t="s">
        <v>17</v>
      </c>
      <c r="B23" s="381"/>
      <c r="C23" s="115" t="s">
        <v>18</v>
      </c>
      <c r="D23" s="116">
        <v>112</v>
      </c>
      <c r="E23" s="58"/>
      <c r="F23" s="25"/>
    </row>
    <row r="24" spans="1:6" x14ac:dyDescent="0.25">
      <c r="A24" s="349" t="s">
        <v>85</v>
      </c>
      <c r="B24" s="350"/>
      <c r="C24" s="119">
        <v>339032</v>
      </c>
      <c r="D24" s="120">
        <v>112</v>
      </c>
      <c r="E24" s="16">
        <f>SUM(E23)</f>
        <v>0</v>
      </c>
      <c r="F24" s="25"/>
    </row>
    <row r="25" spans="1:6" x14ac:dyDescent="0.25">
      <c r="A25" s="531" t="s">
        <v>19</v>
      </c>
      <c r="B25" s="381"/>
      <c r="C25" s="117" t="s">
        <v>20</v>
      </c>
      <c r="D25" s="118">
        <v>112</v>
      </c>
      <c r="E25" s="58">
        <v>12000</v>
      </c>
      <c r="F25" s="25"/>
    </row>
    <row r="26" spans="1:6" x14ac:dyDescent="0.25">
      <c r="A26" s="531" t="s">
        <v>21</v>
      </c>
      <c r="B26" s="381"/>
      <c r="C26" s="115" t="s">
        <v>22</v>
      </c>
      <c r="D26" s="116">
        <v>112</v>
      </c>
      <c r="E26" s="58"/>
      <c r="F26" s="25"/>
    </row>
    <row r="27" spans="1:6" x14ac:dyDescent="0.25">
      <c r="A27" s="531" t="s">
        <v>23</v>
      </c>
      <c r="B27" s="381"/>
      <c r="C27" s="117" t="s">
        <v>24</v>
      </c>
      <c r="D27" s="118">
        <v>112</v>
      </c>
      <c r="E27" s="58">
        <v>25000</v>
      </c>
      <c r="F27" s="25"/>
    </row>
    <row r="28" spans="1:6" x14ac:dyDescent="0.25">
      <c r="A28" s="349" t="s">
        <v>85</v>
      </c>
      <c r="B28" s="350"/>
      <c r="C28" s="119">
        <v>339033</v>
      </c>
      <c r="D28" s="120">
        <v>112</v>
      </c>
      <c r="E28" s="16">
        <f>SUM(E25:E27)</f>
        <v>37000</v>
      </c>
      <c r="F28" s="25"/>
    </row>
    <row r="29" spans="1:6" x14ac:dyDescent="0.25">
      <c r="A29" s="531" t="s">
        <v>25</v>
      </c>
      <c r="B29" s="381"/>
      <c r="C29" s="115" t="s">
        <v>26</v>
      </c>
      <c r="D29" s="116">
        <v>112</v>
      </c>
      <c r="E29" s="58"/>
      <c r="F29" s="25"/>
    </row>
    <row r="30" spans="1:6" x14ac:dyDescent="0.25">
      <c r="A30" s="531" t="s">
        <v>27</v>
      </c>
      <c r="B30" s="381"/>
      <c r="C30" s="117" t="s">
        <v>28</v>
      </c>
      <c r="D30" s="118">
        <v>112</v>
      </c>
      <c r="E30" s="58"/>
      <c r="F30" s="25"/>
    </row>
    <row r="31" spans="1:6" x14ac:dyDescent="0.25">
      <c r="A31" s="349" t="s">
        <v>85</v>
      </c>
      <c r="B31" s="350"/>
      <c r="C31" s="119">
        <v>339035</v>
      </c>
      <c r="D31" s="120">
        <v>112</v>
      </c>
      <c r="E31" s="16">
        <f>SUM(E29:E30)</f>
        <v>0</v>
      </c>
      <c r="F31" s="25"/>
    </row>
    <row r="32" spans="1:6" x14ac:dyDescent="0.25">
      <c r="A32" s="531" t="s">
        <v>29</v>
      </c>
      <c r="B32" s="381"/>
      <c r="C32" s="115" t="s">
        <v>30</v>
      </c>
      <c r="D32" s="116">
        <v>112</v>
      </c>
      <c r="E32" s="58">
        <v>10000</v>
      </c>
      <c r="F32" s="25"/>
    </row>
    <row r="33" spans="1:6" x14ac:dyDescent="0.25">
      <c r="A33" s="531" t="s">
        <v>31</v>
      </c>
      <c r="B33" s="381"/>
      <c r="C33" s="117" t="s">
        <v>32</v>
      </c>
      <c r="D33" s="118">
        <v>112</v>
      </c>
      <c r="E33" s="58">
        <v>5000</v>
      </c>
      <c r="F33" s="25"/>
    </row>
    <row r="34" spans="1:6" x14ac:dyDescent="0.25">
      <c r="A34" s="531" t="s">
        <v>33</v>
      </c>
      <c r="B34" s="381"/>
      <c r="C34" s="115" t="s">
        <v>34</v>
      </c>
      <c r="D34" s="116">
        <v>112</v>
      </c>
      <c r="E34" s="58"/>
      <c r="F34" s="25"/>
    </row>
    <row r="35" spans="1:6" x14ac:dyDescent="0.25">
      <c r="A35" s="531" t="s">
        <v>35</v>
      </c>
      <c r="B35" s="381"/>
      <c r="C35" s="117" t="s">
        <v>36</v>
      </c>
      <c r="D35" s="116">
        <v>112</v>
      </c>
      <c r="E35" s="58"/>
      <c r="F35" s="25"/>
    </row>
    <row r="36" spans="1:6" x14ac:dyDescent="0.25">
      <c r="A36" s="349" t="s">
        <v>85</v>
      </c>
      <c r="B36" s="350"/>
      <c r="C36" s="119">
        <v>339036</v>
      </c>
      <c r="D36" s="120">
        <v>112</v>
      </c>
      <c r="E36" s="16">
        <f>SUM(E32:E35)</f>
        <v>15000</v>
      </c>
      <c r="F36" s="25"/>
    </row>
    <row r="37" spans="1:6" x14ac:dyDescent="0.25">
      <c r="A37" s="531" t="s">
        <v>38</v>
      </c>
      <c r="B37" s="381"/>
      <c r="C37" s="117" t="s">
        <v>37</v>
      </c>
      <c r="D37" s="118">
        <v>112</v>
      </c>
      <c r="E37" s="58">
        <v>240000</v>
      </c>
      <c r="F37" s="25"/>
    </row>
    <row r="38" spans="1:6" x14ac:dyDescent="0.25">
      <c r="A38" s="531" t="s">
        <v>39</v>
      </c>
      <c r="B38" s="381"/>
      <c r="C38" s="115" t="s">
        <v>40</v>
      </c>
      <c r="D38" s="116">
        <v>112</v>
      </c>
      <c r="E38" s="58"/>
      <c r="F38" s="25"/>
    </row>
    <row r="39" spans="1:6" x14ac:dyDescent="0.25">
      <c r="A39" s="349" t="s">
        <v>85</v>
      </c>
      <c r="B39" s="350"/>
      <c r="C39" s="119">
        <v>339037</v>
      </c>
      <c r="D39" s="120">
        <v>112</v>
      </c>
      <c r="E39" s="16">
        <f>SUM(E37:E38)</f>
        <v>240000</v>
      </c>
      <c r="F39" s="25"/>
    </row>
    <row r="40" spans="1:6" x14ac:dyDescent="0.25">
      <c r="A40" s="531" t="s">
        <v>41</v>
      </c>
      <c r="B40" s="381"/>
      <c r="C40" s="117" t="s">
        <v>42</v>
      </c>
      <c r="D40" s="118">
        <v>112</v>
      </c>
      <c r="E40" s="58">
        <v>84000</v>
      </c>
      <c r="F40" s="25"/>
    </row>
    <row r="41" spans="1:6" x14ac:dyDescent="0.25">
      <c r="A41" s="534" t="s">
        <v>43</v>
      </c>
      <c r="B41" s="404"/>
      <c r="C41" s="116" t="s">
        <v>44</v>
      </c>
      <c r="D41" s="116">
        <v>112</v>
      </c>
      <c r="E41" s="58"/>
      <c r="F41" s="25"/>
    </row>
    <row r="42" spans="1:6" x14ac:dyDescent="0.25">
      <c r="A42" s="534" t="s">
        <v>45</v>
      </c>
      <c r="B42" s="404"/>
      <c r="C42" s="116" t="s">
        <v>46</v>
      </c>
      <c r="D42" s="116">
        <v>112</v>
      </c>
      <c r="E42" s="58"/>
      <c r="F42" s="25"/>
    </row>
    <row r="43" spans="1:6" x14ac:dyDescent="0.25">
      <c r="A43" s="534" t="s">
        <v>47</v>
      </c>
      <c r="B43" s="404"/>
      <c r="C43" s="116" t="s">
        <v>48</v>
      </c>
      <c r="D43" s="116">
        <v>112</v>
      </c>
      <c r="E43" s="58"/>
      <c r="F43" s="25"/>
    </row>
    <row r="44" spans="1:6" x14ac:dyDescent="0.25">
      <c r="A44" s="531" t="s">
        <v>49</v>
      </c>
      <c r="B44" s="381"/>
      <c r="C44" s="115" t="s">
        <v>50</v>
      </c>
      <c r="D44" s="116">
        <v>112</v>
      </c>
      <c r="E44" s="58">
        <v>5000</v>
      </c>
      <c r="F44" s="25"/>
    </row>
    <row r="45" spans="1:6" x14ac:dyDescent="0.25">
      <c r="A45" s="531" t="s">
        <v>33</v>
      </c>
      <c r="B45" s="381"/>
      <c r="C45" s="115" t="s">
        <v>51</v>
      </c>
      <c r="D45" s="116">
        <v>112</v>
      </c>
      <c r="E45" s="58"/>
      <c r="F45" s="25"/>
    </row>
    <row r="46" spans="1:6" x14ac:dyDescent="0.25">
      <c r="A46" s="534" t="s">
        <v>52</v>
      </c>
      <c r="B46" s="404"/>
      <c r="C46" s="116" t="s">
        <v>53</v>
      </c>
      <c r="D46" s="116">
        <v>112</v>
      </c>
      <c r="E46" s="58"/>
      <c r="F46" s="25"/>
    </row>
    <row r="47" spans="1:6" x14ac:dyDescent="0.25">
      <c r="A47" s="534" t="s">
        <v>39</v>
      </c>
      <c r="B47" s="404"/>
      <c r="C47" s="116" t="s">
        <v>54</v>
      </c>
      <c r="D47" s="116">
        <v>112</v>
      </c>
      <c r="E47" s="58"/>
      <c r="F47" s="25"/>
    </row>
    <row r="48" spans="1:6" x14ac:dyDescent="0.25">
      <c r="A48" s="534" t="s">
        <v>55</v>
      </c>
      <c r="B48" s="404"/>
      <c r="C48" s="116" t="s">
        <v>56</v>
      </c>
      <c r="D48" s="116">
        <v>112</v>
      </c>
      <c r="E48" s="58"/>
      <c r="F48" s="25"/>
    </row>
    <row r="49" spans="1:6" x14ac:dyDescent="0.25">
      <c r="A49" s="531" t="s">
        <v>35</v>
      </c>
      <c r="B49" s="381"/>
      <c r="C49" s="115" t="s">
        <v>57</v>
      </c>
      <c r="D49" s="116">
        <v>112</v>
      </c>
      <c r="E49" s="58"/>
      <c r="F49" s="25"/>
    </row>
    <row r="50" spans="1:6" x14ac:dyDescent="0.25">
      <c r="A50" s="534" t="s">
        <v>58</v>
      </c>
      <c r="B50" s="404"/>
      <c r="C50" s="116" t="s">
        <v>59</v>
      </c>
      <c r="D50" s="116">
        <v>112</v>
      </c>
      <c r="E50" s="58"/>
      <c r="F50" s="25"/>
    </row>
    <row r="51" spans="1:6" x14ac:dyDescent="0.25">
      <c r="A51" s="349" t="s">
        <v>85</v>
      </c>
      <c r="B51" s="350"/>
      <c r="C51" s="120">
        <v>339039</v>
      </c>
      <c r="D51" s="120">
        <v>112</v>
      </c>
      <c r="E51" s="16">
        <f>SUM(E40:E50)</f>
        <v>89000</v>
      </c>
      <c r="F51" s="25"/>
    </row>
    <row r="52" spans="1:6" x14ac:dyDescent="0.25">
      <c r="A52" s="534" t="s">
        <v>61</v>
      </c>
      <c r="B52" s="404"/>
      <c r="C52" s="116" t="s">
        <v>62</v>
      </c>
      <c r="D52" s="116">
        <v>112</v>
      </c>
      <c r="E52" s="58">
        <v>5000</v>
      </c>
      <c r="F52" s="25"/>
    </row>
    <row r="53" spans="1:6" x14ac:dyDescent="0.25">
      <c r="A53" s="349" t="s">
        <v>85</v>
      </c>
      <c r="B53" s="350"/>
      <c r="C53" s="120">
        <v>339047</v>
      </c>
      <c r="D53" s="120">
        <v>112</v>
      </c>
      <c r="E53" s="16">
        <f>SUM(E52)</f>
        <v>5000</v>
      </c>
      <c r="F53" s="25"/>
    </row>
    <row r="54" spans="1:6" x14ac:dyDescent="0.25">
      <c r="A54" s="534" t="s">
        <v>63</v>
      </c>
      <c r="B54" s="404"/>
      <c r="C54" s="116" t="s">
        <v>64</v>
      </c>
      <c r="D54" s="116">
        <v>112</v>
      </c>
      <c r="E54" s="58">
        <v>5000</v>
      </c>
      <c r="F54" s="25"/>
    </row>
    <row r="55" spans="1:6" x14ac:dyDescent="0.25">
      <c r="A55" s="349" t="s">
        <v>85</v>
      </c>
      <c r="B55" s="350"/>
      <c r="C55" s="120">
        <v>339093</v>
      </c>
      <c r="D55" s="120">
        <v>112</v>
      </c>
      <c r="E55" s="16">
        <f>SUM(E54)</f>
        <v>5000</v>
      </c>
      <c r="F55" s="25"/>
    </row>
    <row r="56" spans="1:6" x14ac:dyDescent="0.25">
      <c r="A56" s="535" t="s">
        <v>86</v>
      </c>
      <c r="B56" s="536"/>
      <c r="C56" s="121">
        <v>339000</v>
      </c>
      <c r="D56" s="121">
        <v>112</v>
      </c>
      <c r="E56" s="17">
        <f>SUM(E13,E15,E17,E20,E22,E24,E28,E31,E36,E39,E51,E53,E55)</f>
        <v>646000</v>
      </c>
      <c r="F56" s="25"/>
    </row>
    <row r="57" spans="1:6" x14ac:dyDescent="0.25">
      <c r="A57" s="534" t="s">
        <v>65</v>
      </c>
      <c r="B57" s="404"/>
      <c r="C57" s="116" t="s">
        <v>66</v>
      </c>
      <c r="D57" s="116">
        <v>112</v>
      </c>
      <c r="E57" s="58">
        <v>5000</v>
      </c>
      <c r="F57" s="25"/>
    </row>
    <row r="58" spans="1:6" x14ac:dyDescent="0.25">
      <c r="A58" s="349" t="s">
        <v>85</v>
      </c>
      <c r="B58" s="350"/>
      <c r="C58" s="120">
        <v>339147</v>
      </c>
      <c r="D58" s="120">
        <v>112</v>
      </c>
      <c r="E58" s="16">
        <f>SUM(E57)</f>
        <v>5000</v>
      </c>
      <c r="F58" s="25"/>
    </row>
    <row r="59" spans="1:6" x14ac:dyDescent="0.25">
      <c r="A59" s="537" t="s">
        <v>67</v>
      </c>
      <c r="B59" s="538"/>
      <c r="C59" s="122" t="s">
        <v>68</v>
      </c>
      <c r="D59" s="116">
        <v>112</v>
      </c>
      <c r="E59" s="58"/>
      <c r="F59" s="25"/>
    </row>
    <row r="60" spans="1:6" x14ac:dyDescent="0.25">
      <c r="A60" s="349" t="s">
        <v>85</v>
      </c>
      <c r="B60" s="350"/>
      <c r="C60" s="120">
        <v>339147</v>
      </c>
      <c r="D60" s="120">
        <v>112</v>
      </c>
      <c r="E60" s="16">
        <f>SUM(E59)</f>
        <v>0</v>
      </c>
      <c r="F60" s="25"/>
    </row>
    <row r="61" spans="1:6" x14ac:dyDescent="0.25">
      <c r="A61" s="539" t="s">
        <v>86</v>
      </c>
      <c r="B61" s="540"/>
      <c r="C61" s="123">
        <v>339100</v>
      </c>
      <c r="D61" s="123">
        <v>112</v>
      </c>
      <c r="E61" s="103">
        <f>SUM(E58,E60)</f>
        <v>5000</v>
      </c>
      <c r="F61" s="25"/>
    </row>
    <row r="62" spans="1:6" x14ac:dyDescent="0.25">
      <c r="A62" s="541" t="s">
        <v>129</v>
      </c>
      <c r="B62" s="542"/>
      <c r="C62" s="124"/>
      <c r="D62" s="125"/>
      <c r="E62" s="104">
        <f>SUM(E56,E61)</f>
        <v>651000</v>
      </c>
      <c r="F62" s="25"/>
    </row>
    <row r="63" spans="1:6" x14ac:dyDescent="0.25">
      <c r="A63" s="543" t="s">
        <v>96</v>
      </c>
      <c r="B63" s="544"/>
      <c r="C63" s="544"/>
      <c r="D63" s="544"/>
      <c r="E63" s="545"/>
      <c r="F63" s="25"/>
    </row>
    <row r="64" spans="1:6" x14ac:dyDescent="0.25">
      <c r="A64" s="534" t="s">
        <v>14</v>
      </c>
      <c r="B64" s="404"/>
      <c r="C64" s="116" t="s">
        <v>69</v>
      </c>
      <c r="D64" s="116">
        <v>112</v>
      </c>
      <c r="E64" s="58"/>
      <c r="F64" s="25"/>
    </row>
    <row r="65" spans="1:6" x14ac:dyDescent="0.25">
      <c r="A65" s="349" t="s">
        <v>85</v>
      </c>
      <c r="B65" s="350"/>
      <c r="C65" s="120">
        <v>449030</v>
      </c>
      <c r="D65" s="120">
        <v>112</v>
      </c>
      <c r="E65" s="16">
        <f>SUM(E64)</f>
        <v>0</v>
      </c>
      <c r="F65" s="25"/>
    </row>
    <row r="66" spans="1:6" x14ac:dyDescent="0.25">
      <c r="A66" s="534" t="s">
        <v>70</v>
      </c>
      <c r="B66" s="404"/>
      <c r="C66" s="116" t="s">
        <v>71</v>
      </c>
      <c r="D66" s="116">
        <v>112</v>
      </c>
      <c r="E66" s="58"/>
      <c r="F66" s="25"/>
    </row>
    <row r="67" spans="1:6" x14ac:dyDescent="0.25">
      <c r="A67" s="349" t="s">
        <v>85</v>
      </c>
      <c r="B67" s="350"/>
      <c r="C67" s="120">
        <v>449036</v>
      </c>
      <c r="D67" s="120">
        <v>112</v>
      </c>
      <c r="E67" s="16">
        <f>SUM(E66)</f>
        <v>0</v>
      </c>
      <c r="F67" s="25"/>
    </row>
    <row r="68" spans="1:6" x14ac:dyDescent="0.25">
      <c r="A68" s="534" t="s">
        <v>70</v>
      </c>
      <c r="B68" s="404"/>
      <c r="C68" s="116" t="s">
        <v>72</v>
      </c>
      <c r="D68" s="116">
        <v>112</v>
      </c>
      <c r="E68" s="58"/>
      <c r="F68" s="25"/>
    </row>
    <row r="69" spans="1:6" x14ac:dyDescent="0.25">
      <c r="A69" s="349" t="s">
        <v>85</v>
      </c>
      <c r="B69" s="350"/>
      <c r="C69" s="120">
        <v>449039</v>
      </c>
      <c r="D69" s="120">
        <v>112</v>
      </c>
      <c r="E69" s="16">
        <f>SUM(E68)</f>
        <v>0</v>
      </c>
      <c r="F69" s="25"/>
    </row>
    <row r="70" spans="1:6" x14ac:dyDescent="0.25">
      <c r="A70" s="534" t="s">
        <v>73</v>
      </c>
      <c r="B70" s="404"/>
      <c r="C70" s="116" t="s">
        <v>74</v>
      </c>
      <c r="D70" s="116">
        <v>112</v>
      </c>
      <c r="E70" s="58"/>
      <c r="F70" s="25"/>
    </row>
    <row r="71" spans="1:6" x14ac:dyDescent="0.25">
      <c r="A71" s="349" t="s">
        <v>85</v>
      </c>
      <c r="B71" s="350"/>
      <c r="C71" s="120">
        <v>449051</v>
      </c>
      <c r="D71" s="120">
        <v>112</v>
      </c>
      <c r="E71" s="16">
        <f>E70</f>
        <v>0</v>
      </c>
      <c r="F71" s="25"/>
    </row>
    <row r="72" spans="1:6" x14ac:dyDescent="0.25">
      <c r="A72" s="534" t="s">
        <v>75</v>
      </c>
      <c r="B72" s="404"/>
      <c r="C72" s="116" t="s">
        <v>76</v>
      </c>
      <c r="D72" s="116">
        <v>112</v>
      </c>
      <c r="E72" s="58">
        <v>330004.24</v>
      </c>
      <c r="F72" s="25"/>
    </row>
    <row r="73" spans="1:6" x14ac:dyDescent="0.25">
      <c r="A73" s="534" t="s">
        <v>77</v>
      </c>
      <c r="B73" s="404"/>
      <c r="C73" s="116" t="s">
        <v>78</v>
      </c>
      <c r="D73" s="116">
        <v>112</v>
      </c>
      <c r="E73" s="58"/>
      <c r="F73" s="25"/>
    </row>
    <row r="74" spans="1:6" x14ac:dyDescent="0.25">
      <c r="A74" s="534" t="s">
        <v>79</v>
      </c>
      <c r="B74" s="404"/>
      <c r="C74" s="116" t="s">
        <v>80</v>
      </c>
      <c r="D74" s="116">
        <v>112</v>
      </c>
      <c r="E74" s="58"/>
      <c r="F74" s="25"/>
    </row>
    <row r="75" spans="1:6" x14ac:dyDescent="0.25">
      <c r="A75" s="349" t="s">
        <v>85</v>
      </c>
      <c r="B75" s="350"/>
      <c r="C75" s="120">
        <v>449052</v>
      </c>
      <c r="D75" s="120">
        <v>112</v>
      </c>
      <c r="E75" s="16">
        <f>SUM(E72:E74)</f>
        <v>330004.24</v>
      </c>
      <c r="F75" s="25"/>
    </row>
    <row r="76" spans="1:6" x14ac:dyDescent="0.25">
      <c r="A76" s="553" t="s">
        <v>86</v>
      </c>
      <c r="B76" s="554"/>
      <c r="C76" s="126">
        <v>449000</v>
      </c>
      <c r="D76" s="126">
        <v>112</v>
      </c>
      <c r="E76" s="105">
        <f>SUM(E65,E67,E69,E71,E75)</f>
        <v>330004.24</v>
      </c>
      <c r="F76" s="25"/>
    </row>
    <row r="77" spans="1:6" x14ac:dyDescent="0.25">
      <c r="A77" s="534" t="s">
        <v>81</v>
      </c>
      <c r="B77" s="404"/>
      <c r="C77" s="116" t="s">
        <v>82</v>
      </c>
      <c r="D77" s="116">
        <v>112</v>
      </c>
      <c r="E77" s="58"/>
      <c r="F77" s="25"/>
    </row>
    <row r="78" spans="1:6" x14ac:dyDescent="0.25">
      <c r="A78" s="349" t="s">
        <v>85</v>
      </c>
      <c r="B78" s="350"/>
      <c r="C78" s="127">
        <v>459061</v>
      </c>
      <c r="D78" s="127">
        <v>112</v>
      </c>
      <c r="E78" s="16">
        <f>SUM(E77)</f>
        <v>0</v>
      </c>
      <c r="F78" s="25"/>
    </row>
    <row r="79" spans="1:6" x14ac:dyDescent="0.25">
      <c r="A79" s="546" t="s">
        <v>86</v>
      </c>
      <c r="B79" s="547"/>
      <c r="C79" s="128">
        <v>459000</v>
      </c>
      <c r="D79" s="128">
        <v>112</v>
      </c>
      <c r="E79" s="106">
        <f>SUM(E78)</f>
        <v>0</v>
      </c>
      <c r="F79" s="25"/>
    </row>
    <row r="80" spans="1:6" x14ac:dyDescent="0.25">
      <c r="A80" s="548" t="s">
        <v>131</v>
      </c>
      <c r="B80" s="549"/>
      <c r="C80" s="129"/>
      <c r="D80" s="129"/>
      <c r="E80" s="107">
        <f>SUM(E76,E79)</f>
        <v>330004.24</v>
      </c>
      <c r="F80" s="25"/>
    </row>
    <row r="81" spans="1:6" ht="15.75" thickBot="1" x14ac:dyDescent="0.3">
      <c r="A81" s="550" t="s">
        <v>130</v>
      </c>
      <c r="B81" s="551"/>
      <c r="C81" s="131"/>
      <c r="D81" s="130"/>
      <c r="E81" s="15">
        <f>SUM(E62,E80)</f>
        <v>981004.24</v>
      </c>
      <c r="F81" s="25"/>
    </row>
    <row r="82" spans="1:6" x14ac:dyDescent="0.25">
      <c r="A82" s="25"/>
      <c r="B82" s="25"/>
      <c r="C82" s="25"/>
      <c r="D82" s="25"/>
      <c r="E82" s="25"/>
      <c r="F82" s="25"/>
    </row>
    <row r="83" spans="1:6" x14ac:dyDescent="0.25">
      <c r="A83" s="25"/>
      <c r="B83" s="25"/>
      <c r="C83" s="25"/>
      <c r="D83" s="25"/>
      <c r="E83" s="25"/>
      <c r="F83" s="25"/>
    </row>
    <row r="84" spans="1:6" x14ac:dyDescent="0.25">
      <c r="A84" s="552" t="s">
        <v>87</v>
      </c>
      <c r="B84" s="552"/>
      <c r="C84" s="552"/>
      <c r="D84" s="552"/>
      <c r="E84" s="552"/>
      <c r="F84" s="25"/>
    </row>
    <row r="85" spans="1:6" ht="15.75" thickBot="1" x14ac:dyDescent="0.3">
      <c r="A85" s="340"/>
      <c r="B85" s="340"/>
      <c r="C85" s="132"/>
      <c r="D85" s="133"/>
      <c r="E85" s="134"/>
      <c r="F85" s="25"/>
    </row>
    <row r="86" spans="1:6" ht="25.5" thickBot="1" x14ac:dyDescent="0.3">
      <c r="A86" s="341" t="s">
        <v>1</v>
      </c>
      <c r="B86" s="342"/>
      <c r="C86" s="136" t="s">
        <v>2</v>
      </c>
      <c r="D86" s="136" t="s">
        <v>3</v>
      </c>
      <c r="E86" s="135" t="s">
        <v>122</v>
      </c>
      <c r="F86" s="25"/>
    </row>
    <row r="87" spans="1:6" ht="15.75" thickBot="1" x14ac:dyDescent="0.3">
      <c r="A87" s="346" t="s">
        <v>95</v>
      </c>
      <c r="B87" s="347"/>
      <c r="C87" s="347"/>
      <c r="D87" s="347"/>
      <c r="E87" s="348"/>
      <c r="F87" s="25"/>
    </row>
    <row r="88" spans="1:6" x14ac:dyDescent="0.25">
      <c r="A88" s="303" t="s">
        <v>8</v>
      </c>
      <c r="B88" s="304"/>
      <c r="C88" s="140">
        <v>339018</v>
      </c>
      <c r="D88" s="141">
        <v>100</v>
      </c>
      <c r="E88" s="58">
        <v>27500.720000000001</v>
      </c>
      <c r="F88" s="25"/>
    </row>
    <row r="89" spans="1:6" x14ac:dyDescent="0.25">
      <c r="A89" s="303" t="s">
        <v>12</v>
      </c>
      <c r="B89" s="304"/>
      <c r="C89" s="138">
        <v>339030</v>
      </c>
      <c r="D89" s="141">
        <v>100</v>
      </c>
      <c r="E89" s="58"/>
      <c r="F89" s="25"/>
    </row>
    <row r="90" spans="1:6" x14ac:dyDescent="0.25">
      <c r="A90" s="303" t="s">
        <v>88</v>
      </c>
      <c r="B90" s="304"/>
      <c r="C90" s="140">
        <v>339031</v>
      </c>
      <c r="D90" s="142">
        <v>100</v>
      </c>
      <c r="E90" s="58"/>
      <c r="F90" s="25"/>
    </row>
    <row r="91" spans="1:6" x14ac:dyDescent="0.25">
      <c r="A91" s="303" t="s">
        <v>104</v>
      </c>
      <c r="B91" s="304"/>
      <c r="C91" s="138">
        <v>339032</v>
      </c>
      <c r="D91" s="144">
        <v>100</v>
      </c>
      <c r="E91" s="58"/>
      <c r="F91" s="25"/>
    </row>
    <row r="92" spans="1:6" x14ac:dyDescent="0.25">
      <c r="A92" s="303" t="s">
        <v>89</v>
      </c>
      <c r="B92" s="304"/>
      <c r="C92" s="139">
        <v>339033</v>
      </c>
      <c r="D92" s="143">
        <v>100</v>
      </c>
      <c r="E92" s="58"/>
      <c r="F92" s="25"/>
    </row>
    <row r="93" spans="1:6" x14ac:dyDescent="0.25">
      <c r="A93" s="303" t="s">
        <v>90</v>
      </c>
      <c r="B93" s="304"/>
      <c r="C93" s="138">
        <v>339036</v>
      </c>
      <c r="D93" s="144">
        <v>100</v>
      </c>
      <c r="E93" s="58"/>
      <c r="F93" s="25"/>
    </row>
    <row r="94" spans="1:6" x14ac:dyDescent="0.25">
      <c r="A94" s="303" t="s">
        <v>60</v>
      </c>
      <c r="B94" s="304"/>
      <c r="C94" s="137">
        <v>339039</v>
      </c>
      <c r="D94" s="145">
        <v>100</v>
      </c>
      <c r="E94" s="58"/>
      <c r="F94" s="25"/>
    </row>
    <row r="95" spans="1:6" x14ac:dyDescent="0.25">
      <c r="A95" s="355" t="s">
        <v>83</v>
      </c>
      <c r="B95" s="356"/>
      <c r="C95" s="147">
        <v>339000</v>
      </c>
      <c r="D95" s="146">
        <v>100</v>
      </c>
      <c r="E95" s="17">
        <f>SUM(E88:E94)</f>
        <v>27500.720000000001</v>
      </c>
      <c r="F95" s="25"/>
    </row>
    <row r="96" spans="1:6" ht="15.75" thickBot="1" x14ac:dyDescent="0.3">
      <c r="A96" s="555" t="s">
        <v>129</v>
      </c>
      <c r="B96" s="556"/>
      <c r="C96" s="148"/>
      <c r="D96" s="149"/>
      <c r="E96" s="18">
        <f>E95</f>
        <v>27500.720000000001</v>
      </c>
      <c r="F96" s="25"/>
    </row>
    <row r="97" spans="1:6" ht="15.75" thickBot="1" x14ac:dyDescent="0.3">
      <c r="A97" s="314" t="s">
        <v>96</v>
      </c>
      <c r="B97" s="315"/>
      <c r="C97" s="315"/>
      <c r="D97" s="315"/>
      <c r="E97" s="316"/>
      <c r="F97" s="25"/>
    </row>
    <row r="98" spans="1:6" x14ac:dyDescent="0.25">
      <c r="A98" s="317" t="s">
        <v>75</v>
      </c>
      <c r="B98" s="318"/>
      <c r="C98" s="138">
        <v>449052</v>
      </c>
      <c r="D98" s="144">
        <v>100</v>
      </c>
      <c r="E98" s="58"/>
      <c r="F98" s="25"/>
    </row>
    <row r="99" spans="1:6" x14ac:dyDescent="0.25">
      <c r="A99" s="353" t="s">
        <v>83</v>
      </c>
      <c r="B99" s="354"/>
      <c r="C99" s="150">
        <v>449000</v>
      </c>
      <c r="D99" s="151">
        <v>100</v>
      </c>
      <c r="E99" s="11">
        <f>SUM(E98)</f>
        <v>0</v>
      </c>
      <c r="F99" s="25"/>
    </row>
    <row r="100" spans="1:6" x14ac:dyDescent="0.25">
      <c r="A100" s="100" t="s">
        <v>84</v>
      </c>
      <c r="B100" s="153"/>
      <c r="C100" s="152">
        <v>449000</v>
      </c>
      <c r="D100" s="152">
        <v>100</v>
      </c>
      <c r="E100" s="108">
        <f>SUM(E99)</f>
        <v>0</v>
      </c>
      <c r="F100" s="25"/>
    </row>
    <row r="101" spans="1:6" x14ac:dyDescent="0.25">
      <c r="A101" s="558" t="s">
        <v>131</v>
      </c>
      <c r="B101" s="559"/>
      <c r="C101" s="154"/>
      <c r="D101" s="154"/>
      <c r="E101" s="21">
        <f>E100</f>
        <v>0</v>
      </c>
      <c r="F101" s="25"/>
    </row>
    <row r="102" spans="1:6" ht="15.75" thickBot="1" x14ac:dyDescent="0.3">
      <c r="A102" s="319" t="s">
        <v>130</v>
      </c>
      <c r="B102" s="376"/>
      <c r="C102" s="131"/>
      <c r="D102" s="130"/>
      <c r="E102" s="15">
        <f>SUM(E96,E101)</f>
        <v>27500.720000000001</v>
      </c>
      <c r="F102" s="25"/>
    </row>
    <row r="103" spans="1:6" x14ac:dyDescent="0.25">
      <c r="A103" s="25"/>
      <c r="B103" s="25"/>
      <c r="C103" s="25"/>
      <c r="D103" s="25"/>
      <c r="E103" s="25"/>
      <c r="F103" s="25"/>
    </row>
    <row r="104" spans="1:6" ht="15.75" thickBot="1" x14ac:dyDescent="0.3">
      <c r="A104" s="25"/>
      <c r="B104" s="25"/>
      <c r="C104" s="25"/>
      <c r="D104" s="25"/>
      <c r="E104" s="25"/>
      <c r="F104" s="25"/>
    </row>
    <row r="105" spans="1:6" x14ac:dyDescent="0.25">
      <c r="A105" s="560" t="s">
        <v>91</v>
      </c>
      <c r="B105" s="561"/>
      <c r="C105" s="561"/>
      <c r="D105" s="561"/>
      <c r="E105" s="562"/>
      <c r="F105" s="25"/>
    </row>
    <row r="106" spans="1:6" x14ac:dyDescent="0.25">
      <c r="A106" s="563" t="s">
        <v>92</v>
      </c>
      <c r="B106" s="552"/>
      <c r="C106" s="552"/>
      <c r="D106" s="552"/>
      <c r="E106" s="564"/>
      <c r="F106" s="25"/>
    </row>
    <row r="107" spans="1:6" ht="15.75" thickBot="1" x14ac:dyDescent="0.3">
      <c r="A107" s="157"/>
      <c r="B107" s="156"/>
      <c r="C107" s="155"/>
      <c r="D107" s="158"/>
      <c r="E107" s="159"/>
      <c r="F107" s="25"/>
    </row>
    <row r="108" spans="1:6" ht="25.5" thickBot="1" x14ac:dyDescent="0.3">
      <c r="A108" s="368" t="s">
        <v>1</v>
      </c>
      <c r="B108" s="557"/>
      <c r="C108" s="136" t="s">
        <v>2</v>
      </c>
      <c r="D108" s="136" t="s">
        <v>3</v>
      </c>
      <c r="E108" s="160" t="s">
        <v>122</v>
      </c>
      <c r="F108" s="25"/>
    </row>
    <row r="109" spans="1:6" ht="23.25" customHeight="1" thickBot="1" x14ac:dyDescent="0.3">
      <c r="A109" s="161" t="s">
        <v>95</v>
      </c>
      <c r="B109" s="162"/>
      <c r="C109" s="162"/>
      <c r="D109" s="162"/>
      <c r="E109" s="163"/>
      <c r="F109" s="25"/>
    </row>
    <row r="110" spans="1:6" x14ac:dyDescent="0.25">
      <c r="A110" s="303" t="s">
        <v>4</v>
      </c>
      <c r="B110" s="304"/>
      <c r="C110" s="140" t="s">
        <v>5</v>
      </c>
      <c r="D110" s="144">
        <v>112</v>
      </c>
      <c r="E110" s="58">
        <v>22440</v>
      </c>
      <c r="F110" s="25"/>
    </row>
    <row r="111" spans="1:6" x14ac:dyDescent="0.25">
      <c r="A111" s="303" t="s">
        <v>93</v>
      </c>
      <c r="B111" s="304"/>
      <c r="C111" s="140" t="s">
        <v>7</v>
      </c>
      <c r="D111" s="144">
        <v>112</v>
      </c>
      <c r="E111" s="58"/>
      <c r="F111" s="25"/>
    </row>
    <row r="112" spans="1:6" x14ac:dyDescent="0.25">
      <c r="A112" s="321" t="s">
        <v>85</v>
      </c>
      <c r="B112" s="322"/>
      <c r="C112" s="164">
        <v>339014</v>
      </c>
      <c r="D112" s="127">
        <v>112</v>
      </c>
      <c r="E112" s="16">
        <f>SUM(E110:E111)</f>
        <v>22440</v>
      </c>
      <c r="F112" s="25"/>
    </row>
    <row r="113" spans="1:6" x14ac:dyDescent="0.25">
      <c r="A113" s="303" t="s">
        <v>12</v>
      </c>
      <c r="B113" s="304"/>
      <c r="C113" s="138">
        <v>339030</v>
      </c>
      <c r="D113" s="144">
        <v>112</v>
      </c>
      <c r="E113" s="58"/>
      <c r="F113" s="25"/>
    </row>
    <row r="114" spans="1:6" x14ac:dyDescent="0.25">
      <c r="A114" s="321" t="s">
        <v>85</v>
      </c>
      <c r="B114" s="322"/>
      <c r="C114" s="165">
        <v>339030</v>
      </c>
      <c r="D114" s="127">
        <v>112</v>
      </c>
      <c r="E114" s="16">
        <f>SUM(E113)</f>
        <v>0</v>
      </c>
      <c r="F114" s="25"/>
    </row>
    <row r="115" spans="1:6" x14ac:dyDescent="0.25">
      <c r="A115" s="303" t="s">
        <v>19</v>
      </c>
      <c r="B115" s="304"/>
      <c r="C115" s="138" t="s">
        <v>20</v>
      </c>
      <c r="D115" s="144">
        <v>112</v>
      </c>
      <c r="E115" s="58">
        <v>20000</v>
      </c>
      <c r="F115" s="25"/>
    </row>
    <row r="116" spans="1:6" x14ac:dyDescent="0.25">
      <c r="A116" s="303" t="s">
        <v>21</v>
      </c>
      <c r="B116" s="304"/>
      <c r="C116" s="138" t="s">
        <v>22</v>
      </c>
      <c r="D116" s="144">
        <v>112</v>
      </c>
      <c r="E116" s="58"/>
      <c r="F116" s="25"/>
    </row>
    <row r="117" spans="1:6" x14ac:dyDescent="0.25">
      <c r="A117" s="321" t="s">
        <v>85</v>
      </c>
      <c r="B117" s="322"/>
      <c r="C117" s="165">
        <v>339033</v>
      </c>
      <c r="D117" s="127">
        <v>112</v>
      </c>
      <c r="E117" s="16">
        <f>SUM(E115:E116)</f>
        <v>20000</v>
      </c>
      <c r="F117" s="25"/>
    </row>
    <row r="118" spans="1:6" x14ac:dyDescent="0.25">
      <c r="A118" s="303" t="s">
        <v>29</v>
      </c>
      <c r="B118" s="304"/>
      <c r="C118" s="138">
        <v>339036</v>
      </c>
      <c r="D118" s="144">
        <v>112</v>
      </c>
      <c r="E118" s="58"/>
      <c r="F118" s="25"/>
    </row>
    <row r="119" spans="1:6" x14ac:dyDescent="0.25">
      <c r="A119" s="321" t="s">
        <v>85</v>
      </c>
      <c r="B119" s="322"/>
      <c r="C119" s="165">
        <v>339036</v>
      </c>
      <c r="D119" s="127">
        <v>112</v>
      </c>
      <c r="E119" s="16">
        <f>SUM(E118)</f>
        <v>0</v>
      </c>
      <c r="F119" s="25"/>
    </row>
    <row r="120" spans="1:6" x14ac:dyDescent="0.25">
      <c r="A120" s="303" t="s">
        <v>94</v>
      </c>
      <c r="B120" s="304"/>
      <c r="C120" s="138">
        <v>339039</v>
      </c>
      <c r="D120" s="144">
        <v>112</v>
      </c>
      <c r="E120" s="58">
        <v>10000</v>
      </c>
      <c r="F120" s="25"/>
    </row>
    <row r="121" spans="1:6" x14ac:dyDescent="0.25">
      <c r="A121" s="321" t="s">
        <v>85</v>
      </c>
      <c r="B121" s="322"/>
      <c r="C121" s="165">
        <v>339039</v>
      </c>
      <c r="D121" s="127">
        <v>112</v>
      </c>
      <c r="E121" s="16">
        <f>SUM(E120)</f>
        <v>10000</v>
      </c>
      <c r="F121" s="25"/>
    </row>
    <row r="122" spans="1:6" x14ac:dyDescent="0.25">
      <c r="A122" s="303" t="s">
        <v>63</v>
      </c>
      <c r="B122" s="304"/>
      <c r="C122" s="141">
        <v>339093</v>
      </c>
      <c r="D122" s="144">
        <v>112</v>
      </c>
      <c r="E122" s="58"/>
      <c r="F122" s="25"/>
    </row>
    <row r="123" spans="1:6" x14ac:dyDescent="0.25">
      <c r="A123" s="435" t="s">
        <v>85</v>
      </c>
      <c r="B123" s="436"/>
      <c r="C123" s="86">
        <v>339093</v>
      </c>
      <c r="D123" s="127">
        <v>112</v>
      </c>
      <c r="E123" s="16">
        <f>SUM(E122)</f>
        <v>0</v>
      </c>
      <c r="F123" s="25"/>
    </row>
    <row r="124" spans="1:6" x14ac:dyDescent="0.25">
      <c r="A124" s="363" t="s">
        <v>83</v>
      </c>
      <c r="B124" s="364"/>
      <c r="C124" s="147">
        <v>339000</v>
      </c>
      <c r="D124" s="146">
        <v>112</v>
      </c>
      <c r="E124" s="17">
        <f>SUM(E112,E114,E117,E119,E121,E123,)</f>
        <v>52440</v>
      </c>
      <c r="F124" s="25"/>
    </row>
    <row r="125" spans="1:6" ht="15.75" thickBot="1" x14ac:dyDescent="0.3">
      <c r="A125" s="555" t="s">
        <v>129</v>
      </c>
      <c r="B125" s="556"/>
      <c r="C125" s="148"/>
      <c r="D125" s="149"/>
      <c r="E125" s="18">
        <f>E124</f>
        <v>52440</v>
      </c>
      <c r="F125" s="25"/>
    </row>
    <row r="126" spans="1:6" ht="15.75" thickBot="1" x14ac:dyDescent="0.3">
      <c r="A126" s="166" t="s">
        <v>96</v>
      </c>
      <c r="B126" s="101"/>
      <c r="C126" s="101"/>
      <c r="D126" s="101"/>
      <c r="E126" s="102"/>
      <c r="F126" s="25"/>
    </row>
    <row r="127" spans="1:6" x14ac:dyDescent="0.25">
      <c r="A127" s="303" t="s">
        <v>75</v>
      </c>
      <c r="B127" s="304"/>
      <c r="C127" s="168">
        <v>449052</v>
      </c>
      <c r="D127" s="145">
        <v>112</v>
      </c>
      <c r="E127" s="58"/>
      <c r="F127" s="25"/>
    </row>
    <row r="128" spans="1:6" x14ac:dyDescent="0.25">
      <c r="A128" s="372" t="s">
        <v>83</v>
      </c>
      <c r="B128" s="574"/>
      <c r="C128" s="150">
        <v>449000</v>
      </c>
      <c r="D128" s="151">
        <v>112</v>
      </c>
      <c r="E128" s="11">
        <f>SUM(E127)</f>
        <v>0</v>
      </c>
      <c r="F128" s="25"/>
    </row>
    <row r="129" spans="1:6" x14ac:dyDescent="0.25">
      <c r="A129" s="374" t="s">
        <v>84</v>
      </c>
      <c r="B129" s="375"/>
      <c r="C129" s="167">
        <v>449000</v>
      </c>
      <c r="D129" s="167">
        <v>112</v>
      </c>
      <c r="E129" s="20">
        <f>SUM(E128)</f>
        <v>0</v>
      </c>
      <c r="F129" s="25"/>
    </row>
    <row r="130" spans="1:6" x14ac:dyDescent="0.25">
      <c r="A130" s="558" t="s">
        <v>131</v>
      </c>
      <c r="B130" s="559"/>
      <c r="C130" s="154"/>
      <c r="D130" s="154"/>
      <c r="E130" s="21">
        <f>E129</f>
        <v>0</v>
      </c>
      <c r="F130" s="25"/>
    </row>
    <row r="131" spans="1:6" ht="15.75" thickBot="1" x14ac:dyDescent="0.3">
      <c r="A131" s="319" t="s">
        <v>130</v>
      </c>
      <c r="B131" s="376"/>
      <c r="C131" s="131"/>
      <c r="D131" s="130"/>
      <c r="E131" s="15">
        <f>SUM(E125,E130)</f>
        <v>52440</v>
      </c>
      <c r="F131" s="25"/>
    </row>
    <row r="132" spans="1:6" x14ac:dyDescent="0.25">
      <c r="A132" s="25"/>
      <c r="B132" s="25"/>
      <c r="C132" s="25"/>
      <c r="D132" s="25"/>
      <c r="E132" s="25"/>
      <c r="F132" s="25"/>
    </row>
    <row r="133" spans="1:6" ht="15.75" thickBot="1" x14ac:dyDescent="0.3">
      <c r="A133" s="25"/>
      <c r="B133" s="25"/>
      <c r="C133" s="25"/>
      <c r="D133" s="25"/>
      <c r="E133" s="25"/>
      <c r="F133" s="25"/>
    </row>
    <row r="134" spans="1:6" x14ac:dyDescent="0.25">
      <c r="A134" s="575" t="s">
        <v>126</v>
      </c>
      <c r="B134" s="576"/>
      <c r="C134" s="576"/>
      <c r="D134" s="576"/>
      <c r="E134" s="577"/>
      <c r="F134" s="25"/>
    </row>
    <row r="135" spans="1:6" ht="24.75" x14ac:dyDescent="0.25">
      <c r="A135" s="548" t="s">
        <v>1</v>
      </c>
      <c r="B135" s="549"/>
      <c r="C135" s="170" t="s">
        <v>97</v>
      </c>
      <c r="D135" s="170" t="s">
        <v>3</v>
      </c>
      <c r="E135" s="114" t="s">
        <v>122</v>
      </c>
      <c r="F135" s="25"/>
    </row>
    <row r="136" spans="1:6" x14ac:dyDescent="0.25">
      <c r="A136" s="565" t="s">
        <v>99</v>
      </c>
      <c r="B136" s="566"/>
      <c r="C136" s="169" t="s">
        <v>98</v>
      </c>
      <c r="D136" s="169">
        <v>112</v>
      </c>
      <c r="E136" s="110">
        <f>E62</f>
        <v>651000</v>
      </c>
      <c r="F136" s="25"/>
    </row>
    <row r="137" spans="1:6" x14ac:dyDescent="0.25">
      <c r="A137" s="565"/>
      <c r="B137" s="566"/>
      <c r="C137" s="169">
        <v>2994</v>
      </c>
      <c r="D137" s="169">
        <v>100</v>
      </c>
      <c r="E137" s="110">
        <f>E96</f>
        <v>27500.720000000001</v>
      </c>
      <c r="F137" s="25"/>
    </row>
    <row r="138" spans="1:6" x14ac:dyDescent="0.25">
      <c r="A138" s="565"/>
      <c r="B138" s="566"/>
      <c r="C138" s="169">
        <v>4572</v>
      </c>
      <c r="D138" s="169">
        <v>112</v>
      </c>
      <c r="E138" s="110">
        <f>E125</f>
        <v>52440</v>
      </c>
      <c r="F138" s="25"/>
    </row>
    <row r="139" spans="1:6" x14ac:dyDescent="0.25">
      <c r="A139" s="565"/>
      <c r="B139" s="566"/>
      <c r="C139" s="567" t="s">
        <v>100</v>
      </c>
      <c r="D139" s="567"/>
      <c r="E139" s="109">
        <f>SUM(E136:E138)</f>
        <v>730940.72</v>
      </c>
      <c r="F139" s="25"/>
    </row>
    <row r="140" spans="1:6" x14ac:dyDescent="0.25">
      <c r="A140" s="568" t="s">
        <v>101</v>
      </c>
      <c r="B140" s="569"/>
      <c r="C140" s="169" t="s">
        <v>98</v>
      </c>
      <c r="D140" s="169">
        <v>112</v>
      </c>
      <c r="E140" s="110">
        <f>E80</f>
        <v>330004.24</v>
      </c>
      <c r="F140" s="25"/>
    </row>
    <row r="141" spans="1:6" x14ac:dyDescent="0.25">
      <c r="A141" s="568"/>
      <c r="B141" s="569"/>
      <c r="C141" s="169">
        <v>2994</v>
      </c>
      <c r="D141" s="169">
        <v>100</v>
      </c>
      <c r="E141" s="110">
        <f>E101</f>
        <v>0</v>
      </c>
      <c r="F141" s="25"/>
    </row>
    <row r="142" spans="1:6" x14ac:dyDescent="0.25">
      <c r="A142" s="568"/>
      <c r="B142" s="569"/>
      <c r="C142" s="169">
        <v>4572</v>
      </c>
      <c r="D142" s="169">
        <v>112</v>
      </c>
      <c r="E142" s="110">
        <f>E130</f>
        <v>0</v>
      </c>
      <c r="F142" s="25"/>
    </row>
    <row r="143" spans="1:6" x14ac:dyDescent="0.25">
      <c r="A143" s="570"/>
      <c r="B143" s="571"/>
      <c r="C143" s="567" t="s">
        <v>100</v>
      </c>
      <c r="D143" s="567"/>
      <c r="E143" s="109">
        <f>SUM(E140:E142)</f>
        <v>330004.24</v>
      </c>
      <c r="F143" s="25"/>
    </row>
    <row r="144" spans="1:6" ht="15.75" thickBot="1" x14ac:dyDescent="0.3">
      <c r="A144" s="572" t="s">
        <v>102</v>
      </c>
      <c r="B144" s="573"/>
      <c r="C144" s="573"/>
      <c r="D144" s="573"/>
      <c r="E144" s="15">
        <f>SUM(E139,E143)</f>
        <v>1060944.96</v>
      </c>
      <c r="F144" s="25"/>
    </row>
    <row r="145" spans="1:6" x14ac:dyDescent="0.25">
      <c r="A145" s="25"/>
      <c r="B145" s="25"/>
      <c r="C145" s="65"/>
      <c r="D145" s="27"/>
      <c r="E145" s="98"/>
      <c r="F145" s="25"/>
    </row>
  </sheetData>
  <sheetProtection password="DF69" sheet="1" objects="1" scenarios="1" insertColumns="0" insertRows="0" deleteColumns="0" deleteRows="0"/>
  <mergeCells count="125">
    <mergeCell ref="A6:E6"/>
    <mergeCell ref="A7:E7"/>
    <mergeCell ref="A8:B8"/>
    <mergeCell ref="A9:B9"/>
    <mergeCell ref="A10:E10"/>
    <mergeCell ref="A11:B11"/>
    <mergeCell ref="A18:B18"/>
    <mergeCell ref="A19:B19"/>
    <mergeCell ref="A20:B20"/>
    <mergeCell ref="A21:B21"/>
    <mergeCell ref="A22:B22"/>
    <mergeCell ref="A23:B23"/>
    <mergeCell ref="A12:B12"/>
    <mergeCell ref="A13:B13"/>
    <mergeCell ref="A14:B14"/>
    <mergeCell ref="A15:B15"/>
    <mergeCell ref="A16:B16"/>
    <mergeCell ref="A17:B17"/>
    <mergeCell ref="A30:B30"/>
    <mergeCell ref="A31:B31"/>
    <mergeCell ref="A32:B32"/>
    <mergeCell ref="A33:B33"/>
    <mergeCell ref="A34:B34"/>
    <mergeCell ref="A35:B35"/>
    <mergeCell ref="A24:B24"/>
    <mergeCell ref="A25:B25"/>
    <mergeCell ref="A26:B26"/>
    <mergeCell ref="A27:B27"/>
    <mergeCell ref="A28:B28"/>
    <mergeCell ref="A29:B29"/>
    <mergeCell ref="A42:B42"/>
    <mergeCell ref="A43:B43"/>
    <mergeCell ref="A44:B44"/>
    <mergeCell ref="A45:B45"/>
    <mergeCell ref="A46:B46"/>
    <mergeCell ref="A47:B47"/>
    <mergeCell ref="A36:B36"/>
    <mergeCell ref="A37:B37"/>
    <mergeCell ref="A38:B38"/>
    <mergeCell ref="A39:B39"/>
    <mergeCell ref="A40:B40"/>
    <mergeCell ref="A41:B41"/>
    <mergeCell ref="A54:B54"/>
    <mergeCell ref="A55:B55"/>
    <mergeCell ref="A56:B56"/>
    <mergeCell ref="A57:B57"/>
    <mergeCell ref="A58:B58"/>
    <mergeCell ref="A59:B59"/>
    <mergeCell ref="A48:B48"/>
    <mergeCell ref="A49:B49"/>
    <mergeCell ref="A50:B50"/>
    <mergeCell ref="A51:B51"/>
    <mergeCell ref="A52:B52"/>
    <mergeCell ref="A53:B53"/>
    <mergeCell ref="A66:B66"/>
    <mergeCell ref="A67:B67"/>
    <mergeCell ref="A68:B68"/>
    <mergeCell ref="A69:B69"/>
    <mergeCell ref="A70:B70"/>
    <mergeCell ref="A71:B71"/>
    <mergeCell ref="A60:B60"/>
    <mergeCell ref="A61:B61"/>
    <mergeCell ref="A62:B62"/>
    <mergeCell ref="A63:E63"/>
    <mergeCell ref="A64:B64"/>
    <mergeCell ref="A65:B65"/>
    <mergeCell ref="A78:B78"/>
    <mergeCell ref="A79:B79"/>
    <mergeCell ref="A80:B80"/>
    <mergeCell ref="A81:B81"/>
    <mergeCell ref="A84:E84"/>
    <mergeCell ref="A85:B85"/>
    <mergeCell ref="A72:B72"/>
    <mergeCell ref="A73:B73"/>
    <mergeCell ref="A74:B74"/>
    <mergeCell ref="A75:B75"/>
    <mergeCell ref="A76:B76"/>
    <mergeCell ref="A77:B77"/>
    <mergeCell ref="A92:B92"/>
    <mergeCell ref="A93:B93"/>
    <mergeCell ref="A94:B94"/>
    <mergeCell ref="A95:B95"/>
    <mergeCell ref="A96:B96"/>
    <mergeCell ref="A97:E97"/>
    <mergeCell ref="A86:B86"/>
    <mergeCell ref="A87:E87"/>
    <mergeCell ref="A88:B88"/>
    <mergeCell ref="A89:B89"/>
    <mergeCell ref="A90:B90"/>
    <mergeCell ref="A91:B91"/>
    <mergeCell ref="A108:B108"/>
    <mergeCell ref="A110:B110"/>
    <mergeCell ref="A111:B111"/>
    <mergeCell ref="A112:B112"/>
    <mergeCell ref="A113:B113"/>
    <mergeCell ref="A114:B114"/>
    <mergeCell ref="A98:B98"/>
    <mergeCell ref="A99:B99"/>
    <mergeCell ref="A101:B101"/>
    <mergeCell ref="A102:B102"/>
    <mergeCell ref="A105:E105"/>
    <mergeCell ref="A106:E106"/>
    <mergeCell ref="A121:B121"/>
    <mergeCell ref="A122:B122"/>
    <mergeCell ref="A123:B123"/>
    <mergeCell ref="A124:B124"/>
    <mergeCell ref="A125:B125"/>
    <mergeCell ref="A127:B127"/>
    <mergeCell ref="A115:B115"/>
    <mergeCell ref="A116:B116"/>
    <mergeCell ref="A117:B117"/>
    <mergeCell ref="A118:B118"/>
    <mergeCell ref="A119:B119"/>
    <mergeCell ref="A120:B120"/>
    <mergeCell ref="A136:B139"/>
    <mergeCell ref="C139:D139"/>
    <mergeCell ref="A140:B143"/>
    <mergeCell ref="C143:D143"/>
    <mergeCell ref="A144:D144"/>
    <mergeCell ref="A128:B128"/>
    <mergeCell ref="A129:B129"/>
    <mergeCell ref="A130:B130"/>
    <mergeCell ref="A131:B131"/>
    <mergeCell ref="A134:E134"/>
    <mergeCell ref="A135:B135"/>
  </mergeCells>
  <pageMargins left="0.511811024" right="0.511811024" top="0.78740157499999996" bottom="0.78740157499999996" header="0.31496062000000002" footer="0.31496062000000002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5"/>
  <sheetViews>
    <sheetView topLeftCell="A133" workbookViewId="0">
      <selection activeCell="E115" sqref="E115"/>
    </sheetView>
  </sheetViews>
  <sheetFormatPr defaultRowHeight="15" x14ac:dyDescent="0.25"/>
  <cols>
    <col min="1" max="1" width="33" customWidth="1"/>
    <col min="2" max="2" width="23.5703125" customWidth="1"/>
    <col min="5" max="5" width="20.7109375" customWidth="1"/>
  </cols>
  <sheetData>
    <row r="1" spans="1:6" x14ac:dyDescent="0.25">
      <c r="A1" s="25"/>
      <c r="B1" s="25"/>
      <c r="C1" s="26" t="s">
        <v>124</v>
      </c>
      <c r="D1" s="27"/>
      <c r="E1" s="25"/>
      <c r="F1" s="25"/>
    </row>
    <row r="2" spans="1:6" x14ac:dyDescent="0.25">
      <c r="A2" s="25"/>
      <c r="B2" s="25"/>
      <c r="C2" s="26" t="s">
        <v>123</v>
      </c>
      <c r="D2" s="27"/>
      <c r="E2" s="25"/>
      <c r="F2" s="25"/>
    </row>
    <row r="3" spans="1:6" x14ac:dyDescent="0.25">
      <c r="A3" s="25"/>
      <c r="B3" s="25"/>
      <c r="C3" s="65"/>
      <c r="D3" s="27"/>
      <c r="E3" s="25"/>
      <c r="F3" s="25"/>
    </row>
    <row r="4" spans="1:6" ht="15.75" x14ac:dyDescent="0.25">
      <c r="A4" s="25"/>
      <c r="B4" s="25"/>
      <c r="C4" s="28" t="s">
        <v>122</v>
      </c>
      <c r="D4" s="27"/>
      <c r="E4" s="25"/>
      <c r="F4" s="25"/>
    </row>
    <row r="5" spans="1:6" ht="15.75" thickBot="1" x14ac:dyDescent="0.3">
      <c r="A5" s="29"/>
      <c r="B5" s="29"/>
      <c r="C5" s="30"/>
      <c r="D5" s="31"/>
      <c r="E5" s="32"/>
      <c r="F5" s="25"/>
    </row>
    <row r="6" spans="1:6" x14ac:dyDescent="0.25">
      <c r="A6" s="518" t="s">
        <v>127</v>
      </c>
      <c r="B6" s="519"/>
      <c r="C6" s="519"/>
      <c r="D6" s="519"/>
      <c r="E6" s="520"/>
      <c r="F6" s="25"/>
    </row>
    <row r="7" spans="1:6" x14ac:dyDescent="0.25">
      <c r="A7" s="521" t="s">
        <v>0</v>
      </c>
      <c r="B7" s="522"/>
      <c r="C7" s="522"/>
      <c r="D7" s="522"/>
      <c r="E7" s="523"/>
      <c r="F7" s="25"/>
    </row>
    <row r="8" spans="1:6" x14ac:dyDescent="0.25">
      <c r="A8" s="524"/>
      <c r="B8" s="525"/>
      <c r="C8" s="111"/>
      <c r="D8" s="111"/>
      <c r="E8" s="112"/>
      <c r="F8" s="25"/>
    </row>
    <row r="9" spans="1:6" ht="24.75" x14ac:dyDescent="0.25">
      <c r="A9" s="526" t="s">
        <v>1</v>
      </c>
      <c r="B9" s="527"/>
      <c r="C9" s="113" t="s">
        <v>2</v>
      </c>
      <c r="D9" s="113" t="s">
        <v>3</v>
      </c>
      <c r="E9" s="114" t="s">
        <v>122</v>
      </c>
      <c r="F9" s="25"/>
    </row>
    <row r="10" spans="1:6" x14ac:dyDescent="0.25">
      <c r="A10" s="528" t="s">
        <v>95</v>
      </c>
      <c r="B10" s="529"/>
      <c r="C10" s="529"/>
      <c r="D10" s="529"/>
      <c r="E10" s="530"/>
      <c r="F10" s="25"/>
    </row>
    <row r="11" spans="1:6" x14ac:dyDescent="0.25">
      <c r="A11" s="531" t="s">
        <v>4</v>
      </c>
      <c r="B11" s="381"/>
      <c r="C11" s="115" t="s">
        <v>5</v>
      </c>
      <c r="D11" s="116">
        <v>112</v>
      </c>
      <c r="E11" s="58">
        <v>40000</v>
      </c>
      <c r="F11" s="25"/>
    </row>
    <row r="12" spans="1:6" x14ac:dyDescent="0.25">
      <c r="A12" s="531" t="s">
        <v>6</v>
      </c>
      <c r="B12" s="381"/>
      <c r="C12" s="117" t="s">
        <v>7</v>
      </c>
      <c r="D12" s="118">
        <v>112</v>
      </c>
      <c r="E12" s="58"/>
      <c r="F12" s="25"/>
    </row>
    <row r="13" spans="1:6" x14ac:dyDescent="0.25">
      <c r="A13" s="349" t="s">
        <v>85</v>
      </c>
      <c r="B13" s="350"/>
      <c r="C13" s="119">
        <v>339014</v>
      </c>
      <c r="D13" s="120">
        <v>112</v>
      </c>
      <c r="E13" s="16">
        <f>SUM(E11:E12)</f>
        <v>40000</v>
      </c>
      <c r="F13" s="25"/>
    </row>
    <row r="14" spans="1:6" x14ac:dyDescent="0.25">
      <c r="A14" s="531" t="s">
        <v>8</v>
      </c>
      <c r="B14" s="381"/>
      <c r="C14" s="117" t="s">
        <v>9</v>
      </c>
      <c r="D14" s="117">
        <v>112</v>
      </c>
      <c r="E14" s="58">
        <v>200000</v>
      </c>
      <c r="F14" s="25"/>
    </row>
    <row r="15" spans="1:6" x14ac:dyDescent="0.25">
      <c r="A15" s="349" t="s">
        <v>85</v>
      </c>
      <c r="B15" s="350"/>
      <c r="C15" s="119">
        <v>339018</v>
      </c>
      <c r="D15" s="119">
        <v>112</v>
      </c>
      <c r="E15" s="16">
        <f>SUM(E14)</f>
        <v>200000</v>
      </c>
      <c r="F15" s="25"/>
    </row>
    <row r="16" spans="1:6" x14ac:dyDescent="0.25">
      <c r="A16" s="531" t="s">
        <v>10</v>
      </c>
      <c r="B16" s="381"/>
      <c r="C16" s="115" t="s">
        <v>11</v>
      </c>
      <c r="D16" s="116">
        <v>112</v>
      </c>
      <c r="E16" s="58">
        <v>40000</v>
      </c>
      <c r="F16" s="25"/>
    </row>
    <row r="17" spans="1:6" x14ac:dyDescent="0.25">
      <c r="A17" s="349" t="s">
        <v>85</v>
      </c>
      <c r="B17" s="350"/>
      <c r="C17" s="119">
        <v>339020</v>
      </c>
      <c r="D17" s="120">
        <v>112</v>
      </c>
      <c r="E17" s="16">
        <f>SUM(E16)</f>
        <v>40000</v>
      </c>
      <c r="F17" s="25"/>
    </row>
    <row r="18" spans="1:6" x14ac:dyDescent="0.25">
      <c r="A18" s="531" t="s">
        <v>12</v>
      </c>
      <c r="B18" s="381"/>
      <c r="C18" s="117" t="s">
        <v>13</v>
      </c>
      <c r="D18" s="118">
        <v>112</v>
      </c>
      <c r="E18" s="58">
        <v>60000</v>
      </c>
      <c r="F18" s="25"/>
    </row>
    <row r="19" spans="1:6" x14ac:dyDescent="0.25">
      <c r="A19" s="531" t="s">
        <v>14</v>
      </c>
      <c r="B19" s="381"/>
      <c r="C19" s="117" t="s">
        <v>15</v>
      </c>
      <c r="D19" s="118">
        <v>112</v>
      </c>
      <c r="E19" s="58"/>
      <c r="F19" s="25"/>
    </row>
    <row r="20" spans="1:6" x14ac:dyDescent="0.25">
      <c r="A20" s="349" t="s">
        <v>85</v>
      </c>
      <c r="B20" s="350"/>
      <c r="C20" s="119">
        <v>339030</v>
      </c>
      <c r="D20" s="120">
        <v>112</v>
      </c>
      <c r="E20" s="16">
        <f>SUM(E18:E19)</f>
        <v>60000</v>
      </c>
      <c r="F20" s="25"/>
    </row>
    <row r="21" spans="1:6" x14ac:dyDescent="0.25">
      <c r="A21" s="532" t="s">
        <v>103</v>
      </c>
      <c r="B21" s="533"/>
      <c r="C21" s="117" t="s">
        <v>16</v>
      </c>
      <c r="D21" s="118">
        <v>112</v>
      </c>
      <c r="E21" s="58"/>
      <c r="F21" s="25"/>
    </row>
    <row r="22" spans="1:6" x14ac:dyDescent="0.25">
      <c r="A22" s="349" t="s">
        <v>85</v>
      </c>
      <c r="B22" s="350"/>
      <c r="C22" s="119">
        <v>339031</v>
      </c>
      <c r="D22" s="120">
        <v>112</v>
      </c>
      <c r="E22" s="16">
        <f>SUM(E21)</f>
        <v>0</v>
      </c>
      <c r="F22" s="25"/>
    </row>
    <row r="23" spans="1:6" x14ac:dyDescent="0.25">
      <c r="A23" s="531" t="s">
        <v>17</v>
      </c>
      <c r="B23" s="381"/>
      <c r="C23" s="115" t="s">
        <v>18</v>
      </c>
      <c r="D23" s="116">
        <v>112</v>
      </c>
      <c r="E23" s="58"/>
      <c r="F23" s="25"/>
    </row>
    <row r="24" spans="1:6" x14ac:dyDescent="0.25">
      <c r="A24" s="349" t="s">
        <v>85</v>
      </c>
      <c r="B24" s="350"/>
      <c r="C24" s="119">
        <v>339032</v>
      </c>
      <c r="D24" s="120">
        <v>112</v>
      </c>
      <c r="E24" s="16">
        <f>SUM(E23)</f>
        <v>0</v>
      </c>
      <c r="F24" s="25"/>
    </row>
    <row r="25" spans="1:6" x14ac:dyDescent="0.25">
      <c r="A25" s="531" t="s">
        <v>19</v>
      </c>
      <c r="B25" s="381"/>
      <c r="C25" s="117" t="s">
        <v>20</v>
      </c>
      <c r="D25" s="118">
        <v>112</v>
      </c>
      <c r="E25" s="58">
        <v>5000</v>
      </c>
      <c r="F25" s="25"/>
    </row>
    <row r="26" spans="1:6" x14ac:dyDescent="0.25">
      <c r="A26" s="531" t="s">
        <v>21</v>
      </c>
      <c r="B26" s="381"/>
      <c r="C26" s="115" t="s">
        <v>22</v>
      </c>
      <c r="D26" s="116">
        <v>112</v>
      </c>
      <c r="E26" s="58"/>
      <c r="F26" s="25"/>
    </row>
    <row r="27" spans="1:6" x14ac:dyDescent="0.25">
      <c r="A27" s="531" t="s">
        <v>23</v>
      </c>
      <c r="B27" s="381"/>
      <c r="C27" s="117" t="s">
        <v>24</v>
      </c>
      <c r="D27" s="118">
        <v>112</v>
      </c>
      <c r="E27" s="58">
        <v>10000</v>
      </c>
      <c r="F27" s="25"/>
    </row>
    <row r="28" spans="1:6" x14ac:dyDescent="0.25">
      <c r="A28" s="349" t="s">
        <v>85</v>
      </c>
      <c r="B28" s="350"/>
      <c r="C28" s="119">
        <v>339033</v>
      </c>
      <c r="D28" s="120">
        <v>112</v>
      </c>
      <c r="E28" s="16">
        <f>SUM(E25:E27)</f>
        <v>15000</v>
      </c>
      <c r="F28" s="25"/>
    </row>
    <row r="29" spans="1:6" x14ac:dyDescent="0.25">
      <c r="A29" s="531" t="s">
        <v>25</v>
      </c>
      <c r="B29" s="381"/>
      <c r="C29" s="115" t="s">
        <v>26</v>
      </c>
      <c r="D29" s="116">
        <v>112</v>
      </c>
      <c r="E29" s="58"/>
      <c r="F29" s="25"/>
    </row>
    <row r="30" spans="1:6" x14ac:dyDescent="0.25">
      <c r="A30" s="531" t="s">
        <v>27</v>
      </c>
      <c r="B30" s="381"/>
      <c r="C30" s="117" t="s">
        <v>28</v>
      </c>
      <c r="D30" s="118">
        <v>112</v>
      </c>
      <c r="E30" s="58"/>
      <c r="F30" s="25"/>
    </row>
    <row r="31" spans="1:6" x14ac:dyDescent="0.25">
      <c r="A31" s="349" t="s">
        <v>85</v>
      </c>
      <c r="B31" s="350"/>
      <c r="C31" s="119">
        <v>339035</v>
      </c>
      <c r="D31" s="120">
        <v>112</v>
      </c>
      <c r="E31" s="16">
        <f>SUM(E29:E30)</f>
        <v>0</v>
      </c>
      <c r="F31" s="25"/>
    </row>
    <row r="32" spans="1:6" x14ac:dyDescent="0.25">
      <c r="A32" s="531" t="s">
        <v>29</v>
      </c>
      <c r="B32" s="381"/>
      <c r="C32" s="115" t="s">
        <v>30</v>
      </c>
      <c r="D32" s="116">
        <v>112</v>
      </c>
      <c r="E32" s="58">
        <v>10000</v>
      </c>
      <c r="F32" s="25"/>
    </row>
    <row r="33" spans="1:6" x14ac:dyDescent="0.25">
      <c r="A33" s="531" t="s">
        <v>31</v>
      </c>
      <c r="B33" s="381"/>
      <c r="C33" s="117" t="s">
        <v>32</v>
      </c>
      <c r="D33" s="118">
        <v>112</v>
      </c>
      <c r="E33" s="58">
        <v>2000</v>
      </c>
      <c r="F33" s="25"/>
    </row>
    <row r="34" spans="1:6" x14ac:dyDescent="0.25">
      <c r="A34" s="531" t="s">
        <v>33</v>
      </c>
      <c r="B34" s="381"/>
      <c r="C34" s="115" t="s">
        <v>34</v>
      </c>
      <c r="D34" s="116">
        <v>112</v>
      </c>
      <c r="E34" s="58"/>
      <c r="F34" s="25"/>
    </row>
    <row r="35" spans="1:6" x14ac:dyDescent="0.25">
      <c r="A35" s="531" t="s">
        <v>35</v>
      </c>
      <c r="B35" s="381"/>
      <c r="C35" s="117" t="s">
        <v>36</v>
      </c>
      <c r="D35" s="116">
        <v>112</v>
      </c>
      <c r="E35" s="58"/>
      <c r="F35" s="25"/>
    </row>
    <row r="36" spans="1:6" x14ac:dyDescent="0.25">
      <c r="A36" s="349" t="s">
        <v>85</v>
      </c>
      <c r="B36" s="350"/>
      <c r="C36" s="119">
        <v>339036</v>
      </c>
      <c r="D36" s="120">
        <v>112</v>
      </c>
      <c r="E36" s="16">
        <f>SUM(E32:E35)</f>
        <v>12000</v>
      </c>
      <c r="F36" s="25"/>
    </row>
    <row r="37" spans="1:6" x14ac:dyDescent="0.25">
      <c r="A37" s="531" t="s">
        <v>38</v>
      </c>
      <c r="B37" s="381"/>
      <c r="C37" s="117" t="s">
        <v>37</v>
      </c>
      <c r="D37" s="118">
        <v>112</v>
      </c>
      <c r="E37" s="58">
        <v>300000</v>
      </c>
      <c r="F37" s="25"/>
    </row>
    <row r="38" spans="1:6" x14ac:dyDescent="0.25">
      <c r="A38" s="531" t="s">
        <v>39</v>
      </c>
      <c r="B38" s="381"/>
      <c r="C38" s="115" t="s">
        <v>40</v>
      </c>
      <c r="D38" s="116">
        <v>112</v>
      </c>
      <c r="E38" s="58"/>
      <c r="F38" s="25"/>
    </row>
    <row r="39" spans="1:6" x14ac:dyDescent="0.25">
      <c r="A39" s="349" t="s">
        <v>85</v>
      </c>
      <c r="B39" s="350"/>
      <c r="C39" s="119">
        <v>339037</v>
      </c>
      <c r="D39" s="120">
        <v>112</v>
      </c>
      <c r="E39" s="16">
        <f>SUM(E37:E38)</f>
        <v>300000</v>
      </c>
      <c r="F39" s="25"/>
    </row>
    <row r="40" spans="1:6" x14ac:dyDescent="0.25">
      <c r="A40" s="531" t="s">
        <v>41</v>
      </c>
      <c r="B40" s="381"/>
      <c r="C40" s="117" t="s">
        <v>42</v>
      </c>
      <c r="D40" s="118">
        <v>112</v>
      </c>
      <c r="E40" s="58">
        <v>170000</v>
      </c>
      <c r="F40" s="25"/>
    </row>
    <row r="41" spans="1:6" x14ac:dyDescent="0.25">
      <c r="A41" s="534" t="s">
        <v>43</v>
      </c>
      <c r="B41" s="404"/>
      <c r="C41" s="116" t="s">
        <v>44</v>
      </c>
      <c r="D41" s="116">
        <v>112</v>
      </c>
      <c r="E41" s="58"/>
      <c r="F41" s="25"/>
    </row>
    <row r="42" spans="1:6" x14ac:dyDescent="0.25">
      <c r="A42" s="534" t="s">
        <v>45</v>
      </c>
      <c r="B42" s="404"/>
      <c r="C42" s="116" t="s">
        <v>46</v>
      </c>
      <c r="D42" s="116">
        <v>112</v>
      </c>
      <c r="E42" s="58"/>
      <c r="F42" s="25"/>
    </row>
    <row r="43" spans="1:6" x14ac:dyDescent="0.25">
      <c r="A43" s="534" t="s">
        <v>47</v>
      </c>
      <c r="B43" s="404"/>
      <c r="C43" s="116" t="s">
        <v>48</v>
      </c>
      <c r="D43" s="116">
        <v>112</v>
      </c>
      <c r="E43" s="58"/>
      <c r="F43" s="25"/>
    </row>
    <row r="44" spans="1:6" x14ac:dyDescent="0.25">
      <c r="A44" s="531" t="s">
        <v>49</v>
      </c>
      <c r="B44" s="381"/>
      <c r="C44" s="115" t="s">
        <v>50</v>
      </c>
      <c r="D44" s="116">
        <v>112</v>
      </c>
      <c r="E44" s="58"/>
      <c r="F44" s="25"/>
    </row>
    <row r="45" spans="1:6" x14ac:dyDescent="0.25">
      <c r="A45" s="531" t="s">
        <v>33</v>
      </c>
      <c r="B45" s="381"/>
      <c r="C45" s="115" t="s">
        <v>51</v>
      </c>
      <c r="D45" s="116">
        <v>112</v>
      </c>
      <c r="E45" s="58"/>
      <c r="F45" s="25"/>
    </row>
    <row r="46" spans="1:6" x14ac:dyDescent="0.25">
      <c r="A46" s="534" t="s">
        <v>52</v>
      </c>
      <c r="B46" s="404"/>
      <c r="C46" s="116" t="s">
        <v>53</v>
      </c>
      <c r="D46" s="116">
        <v>112</v>
      </c>
      <c r="E46" s="58"/>
      <c r="F46" s="25"/>
    </row>
    <row r="47" spans="1:6" x14ac:dyDescent="0.25">
      <c r="A47" s="534" t="s">
        <v>39</v>
      </c>
      <c r="B47" s="404"/>
      <c r="C47" s="116" t="s">
        <v>54</v>
      </c>
      <c r="D47" s="116">
        <v>112</v>
      </c>
      <c r="E47" s="58"/>
      <c r="F47" s="25"/>
    </row>
    <row r="48" spans="1:6" x14ac:dyDescent="0.25">
      <c r="A48" s="534" t="s">
        <v>55</v>
      </c>
      <c r="B48" s="404"/>
      <c r="C48" s="116" t="s">
        <v>56</v>
      </c>
      <c r="D48" s="116">
        <v>112</v>
      </c>
      <c r="E48" s="58"/>
      <c r="F48" s="25"/>
    </row>
    <row r="49" spans="1:6" x14ac:dyDescent="0.25">
      <c r="A49" s="531" t="s">
        <v>35</v>
      </c>
      <c r="B49" s="381"/>
      <c r="C49" s="115" t="s">
        <v>57</v>
      </c>
      <c r="D49" s="116">
        <v>112</v>
      </c>
      <c r="E49" s="58"/>
      <c r="F49" s="25"/>
    </row>
    <row r="50" spans="1:6" x14ac:dyDescent="0.25">
      <c r="A50" s="534" t="s">
        <v>58</v>
      </c>
      <c r="B50" s="404"/>
      <c r="C50" s="116" t="s">
        <v>59</v>
      </c>
      <c r="D50" s="116">
        <v>112</v>
      </c>
      <c r="E50" s="58"/>
      <c r="F50" s="25"/>
    </row>
    <row r="51" spans="1:6" x14ac:dyDescent="0.25">
      <c r="A51" s="349" t="s">
        <v>85</v>
      </c>
      <c r="B51" s="350"/>
      <c r="C51" s="120">
        <v>339039</v>
      </c>
      <c r="D51" s="120">
        <v>112</v>
      </c>
      <c r="E51" s="16">
        <f>SUM(E40:E50)</f>
        <v>170000</v>
      </c>
      <c r="F51" s="25"/>
    </row>
    <row r="52" spans="1:6" x14ac:dyDescent="0.25">
      <c r="A52" s="534" t="s">
        <v>61</v>
      </c>
      <c r="B52" s="404"/>
      <c r="C52" s="116" t="s">
        <v>62</v>
      </c>
      <c r="D52" s="116">
        <v>112</v>
      </c>
      <c r="E52" s="58">
        <v>2000</v>
      </c>
      <c r="F52" s="25"/>
    </row>
    <row r="53" spans="1:6" x14ac:dyDescent="0.25">
      <c r="A53" s="349" t="s">
        <v>85</v>
      </c>
      <c r="B53" s="350"/>
      <c r="C53" s="120">
        <v>339047</v>
      </c>
      <c r="D53" s="120">
        <v>112</v>
      </c>
      <c r="E53" s="16">
        <f>SUM(E52)</f>
        <v>2000</v>
      </c>
      <c r="F53" s="25"/>
    </row>
    <row r="54" spans="1:6" x14ac:dyDescent="0.25">
      <c r="A54" s="534" t="s">
        <v>63</v>
      </c>
      <c r="B54" s="404"/>
      <c r="C54" s="116" t="s">
        <v>64</v>
      </c>
      <c r="D54" s="116">
        <v>112</v>
      </c>
      <c r="E54" s="58"/>
      <c r="F54" s="25"/>
    </row>
    <row r="55" spans="1:6" x14ac:dyDescent="0.25">
      <c r="A55" s="349" t="s">
        <v>85</v>
      </c>
      <c r="B55" s="350"/>
      <c r="C55" s="120">
        <v>339093</v>
      </c>
      <c r="D55" s="120">
        <v>112</v>
      </c>
      <c r="E55" s="16">
        <f>SUM(E54)</f>
        <v>0</v>
      </c>
      <c r="F55" s="25"/>
    </row>
    <row r="56" spans="1:6" x14ac:dyDescent="0.25">
      <c r="A56" s="535" t="s">
        <v>86</v>
      </c>
      <c r="B56" s="536"/>
      <c r="C56" s="121">
        <v>339000</v>
      </c>
      <c r="D56" s="121">
        <v>112</v>
      </c>
      <c r="E56" s="17">
        <f>SUM(E13,E15,E17,E20,E22,E24,E28,E31,E36,E39,E51,E53,E55)</f>
        <v>839000</v>
      </c>
      <c r="F56" s="25"/>
    </row>
    <row r="57" spans="1:6" x14ac:dyDescent="0.25">
      <c r="A57" s="534" t="s">
        <v>65</v>
      </c>
      <c r="B57" s="404"/>
      <c r="C57" s="116" t="s">
        <v>66</v>
      </c>
      <c r="D57" s="116">
        <v>112</v>
      </c>
      <c r="E57" s="58"/>
      <c r="F57" s="25"/>
    </row>
    <row r="58" spans="1:6" x14ac:dyDescent="0.25">
      <c r="A58" s="349" t="s">
        <v>85</v>
      </c>
      <c r="B58" s="350"/>
      <c r="C58" s="120">
        <v>339147</v>
      </c>
      <c r="D58" s="120">
        <v>112</v>
      </c>
      <c r="E58" s="16">
        <f>SUM(E57)</f>
        <v>0</v>
      </c>
      <c r="F58" s="25"/>
    </row>
    <row r="59" spans="1:6" x14ac:dyDescent="0.25">
      <c r="A59" s="537" t="s">
        <v>67</v>
      </c>
      <c r="B59" s="538"/>
      <c r="C59" s="122" t="s">
        <v>68</v>
      </c>
      <c r="D59" s="116">
        <v>112</v>
      </c>
      <c r="E59" s="58"/>
      <c r="F59" s="25"/>
    </row>
    <row r="60" spans="1:6" x14ac:dyDescent="0.25">
      <c r="A60" s="349" t="s">
        <v>85</v>
      </c>
      <c r="B60" s="350"/>
      <c r="C60" s="120">
        <v>339147</v>
      </c>
      <c r="D60" s="120">
        <v>112</v>
      </c>
      <c r="E60" s="16">
        <f>SUM(E59)</f>
        <v>0</v>
      </c>
      <c r="F60" s="25"/>
    </row>
    <row r="61" spans="1:6" x14ac:dyDescent="0.25">
      <c r="A61" s="539" t="s">
        <v>86</v>
      </c>
      <c r="B61" s="540"/>
      <c r="C61" s="123">
        <v>339100</v>
      </c>
      <c r="D61" s="123">
        <v>112</v>
      </c>
      <c r="E61" s="103">
        <f>SUM(E58,E60)</f>
        <v>0</v>
      </c>
      <c r="F61" s="25"/>
    </row>
    <row r="62" spans="1:6" x14ac:dyDescent="0.25">
      <c r="A62" s="541" t="s">
        <v>129</v>
      </c>
      <c r="B62" s="542"/>
      <c r="C62" s="124"/>
      <c r="D62" s="125"/>
      <c r="E62" s="104">
        <f>SUM(E56,E61)</f>
        <v>839000</v>
      </c>
      <c r="F62" s="25"/>
    </row>
    <row r="63" spans="1:6" x14ac:dyDescent="0.25">
      <c r="A63" s="543" t="s">
        <v>96</v>
      </c>
      <c r="B63" s="544"/>
      <c r="C63" s="544"/>
      <c r="D63" s="544"/>
      <c r="E63" s="545"/>
      <c r="F63" s="25"/>
    </row>
    <row r="64" spans="1:6" x14ac:dyDescent="0.25">
      <c r="A64" s="534" t="s">
        <v>14</v>
      </c>
      <c r="B64" s="404"/>
      <c r="C64" s="116" t="s">
        <v>69</v>
      </c>
      <c r="D64" s="116">
        <v>112</v>
      </c>
      <c r="E64" s="58"/>
      <c r="F64" s="25"/>
    </row>
    <row r="65" spans="1:6" x14ac:dyDescent="0.25">
      <c r="A65" s="349" t="s">
        <v>85</v>
      </c>
      <c r="B65" s="350"/>
      <c r="C65" s="120">
        <v>449030</v>
      </c>
      <c r="D65" s="120">
        <v>112</v>
      </c>
      <c r="E65" s="16">
        <f>SUM(E64)</f>
        <v>0</v>
      </c>
      <c r="F65" s="25"/>
    </row>
    <row r="66" spans="1:6" x14ac:dyDescent="0.25">
      <c r="A66" s="534" t="s">
        <v>70</v>
      </c>
      <c r="B66" s="404"/>
      <c r="C66" s="116" t="s">
        <v>71</v>
      </c>
      <c r="D66" s="116">
        <v>112</v>
      </c>
      <c r="E66" s="58"/>
      <c r="F66" s="25"/>
    </row>
    <row r="67" spans="1:6" x14ac:dyDescent="0.25">
      <c r="A67" s="349" t="s">
        <v>85</v>
      </c>
      <c r="B67" s="350"/>
      <c r="C67" s="120">
        <v>449036</v>
      </c>
      <c r="D67" s="120">
        <v>112</v>
      </c>
      <c r="E67" s="16">
        <f>SUM(E66)</f>
        <v>0</v>
      </c>
      <c r="F67" s="25"/>
    </row>
    <row r="68" spans="1:6" x14ac:dyDescent="0.25">
      <c r="A68" s="534" t="s">
        <v>70</v>
      </c>
      <c r="B68" s="404"/>
      <c r="C68" s="116" t="s">
        <v>72</v>
      </c>
      <c r="D68" s="116">
        <v>112</v>
      </c>
      <c r="E68" s="58"/>
      <c r="F68" s="25"/>
    </row>
    <row r="69" spans="1:6" x14ac:dyDescent="0.25">
      <c r="A69" s="349" t="s">
        <v>85</v>
      </c>
      <c r="B69" s="350"/>
      <c r="C69" s="120">
        <v>449039</v>
      </c>
      <c r="D69" s="120">
        <v>112</v>
      </c>
      <c r="E69" s="16">
        <f>SUM(E68)</f>
        <v>0</v>
      </c>
      <c r="F69" s="25"/>
    </row>
    <row r="70" spans="1:6" x14ac:dyDescent="0.25">
      <c r="A70" s="534" t="s">
        <v>73</v>
      </c>
      <c r="B70" s="404"/>
      <c r="C70" s="116" t="s">
        <v>74</v>
      </c>
      <c r="D70" s="116">
        <v>112</v>
      </c>
      <c r="E70" s="58"/>
      <c r="F70" s="25"/>
    </row>
    <row r="71" spans="1:6" x14ac:dyDescent="0.25">
      <c r="A71" s="349" t="s">
        <v>85</v>
      </c>
      <c r="B71" s="350"/>
      <c r="C71" s="120">
        <v>449051</v>
      </c>
      <c r="D71" s="120">
        <v>112</v>
      </c>
      <c r="E71" s="16">
        <f>E70</f>
        <v>0</v>
      </c>
      <c r="F71" s="25"/>
    </row>
    <row r="72" spans="1:6" x14ac:dyDescent="0.25">
      <c r="A72" s="534" t="s">
        <v>75</v>
      </c>
      <c r="B72" s="404"/>
      <c r="C72" s="116" t="s">
        <v>76</v>
      </c>
      <c r="D72" s="116">
        <v>112</v>
      </c>
      <c r="E72" s="58">
        <v>174849.18</v>
      </c>
      <c r="F72" s="25"/>
    </row>
    <row r="73" spans="1:6" x14ac:dyDescent="0.25">
      <c r="A73" s="534" t="s">
        <v>77</v>
      </c>
      <c r="B73" s="404"/>
      <c r="C73" s="116" t="s">
        <v>78</v>
      </c>
      <c r="D73" s="116">
        <v>112</v>
      </c>
      <c r="E73" s="58"/>
      <c r="F73" s="25"/>
    </row>
    <row r="74" spans="1:6" x14ac:dyDescent="0.25">
      <c r="A74" s="534" t="s">
        <v>79</v>
      </c>
      <c r="B74" s="404"/>
      <c r="C74" s="116" t="s">
        <v>80</v>
      </c>
      <c r="D74" s="116">
        <v>112</v>
      </c>
      <c r="E74" s="58"/>
      <c r="F74" s="25"/>
    </row>
    <row r="75" spans="1:6" x14ac:dyDescent="0.25">
      <c r="A75" s="349" t="s">
        <v>85</v>
      </c>
      <c r="B75" s="350"/>
      <c r="C75" s="120">
        <v>449052</v>
      </c>
      <c r="D75" s="120">
        <v>112</v>
      </c>
      <c r="E75" s="16">
        <f>SUM(E72:E74)</f>
        <v>174849.18</v>
      </c>
      <c r="F75" s="25"/>
    </row>
    <row r="76" spans="1:6" x14ac:dyDescent="0.25">
      <c r="A76" s="553" t="s">
        <v>86</v>
      </c>
      <c r="B76" s="554"/>
      <c r="C76" s="126">
        <v>449000</v>
      </c>
      <c r="D76" s="126">
        <v>112</v>
      </c>
      <c r="E76" s="105">
        <f>SUM(E65,E67,E69,E71,E75)</f>
        <v>174849.18</v>
      </c>
      <c r="F76" s="25"/>
    </row>
    <row r="77" spans="1:6" x14ac:dyDescent="0.25">
      <c r="A77" s="534" t="s">
        <v>81</v>
      </c>
      <c r="B77" s="404"/>
      <c r="C77" s="116" t="s">
        <v>82</v>
      </c>
      <c r="D77" s="116">
        <v>112</v>
      </c>
      <c r="E77" s="58"/>
      <c r="F77" s="25"/>
    </row>
    <row r="78" spans="1:6" x14ac:dyDescent="0.25">
      <c r="A78" s="349" t="s">
        <v>85</v>
      </c>
      <c r="B78" s="350"/>
      <c r="C78" s="127">
        <v>459061</v>
      </c>
      <c r="D78" s="127">
        <v>112</v>
      </c>
      <c r="E78" s="16">
        <f>SUM(E77)</f>
        <v>0</v>
      </c>
      <c r="F78" s="25"/>
    </row>
    <row r="79" spans="1:6" x14ac:dyDescent="0.25">
      <c r="A79" s="546" t="s">
        <v>86</v>
      </c>
      <c r="B79" s="547"/>
      <c r="C79" s="128">
        <v>459000</v>
      </c>
      <c r="D79" s="128">
        <v>112</v>
      </c>
      <c r="E79" s="106">
        <f>SUM(E78)</f>
        <v>0</v>
      </c>
      <c r="F79" s="25"/>
    </row>
    <row r="80" spans="1:6" x14ac:dyDescent="0.25">
      <c r="A80" s="548" t="s">
        <v>131</v>
      </c>
      <c r="B80" s="549"/>
      <c r="C80" s="129"/>
      <c r="D80" s="129"/>
      <c r="E80" s="107">
        <f>SUM(E76,E79)</f>
        <v>174849.18</v>
      </c>
      <c r="F80" s="25"/>
    </row>
    <row r="81" spans="1:6" ht="15.75" thickBot="1" x14ac:dyDescent="0.3">
      <c r="A81" s="550" t="s">
        <v>130</v>
      </c>
      <c r="B81" s="551"/>
      <c r="C81" s="131"/>
      <c r="D81" s="130"/>
      <c r="E81" s="15">
        <f>SUM(E62,E80)</f>
        <v>1013849.1799999999</v>
      </c>
      <c r="F81" s="25"/>
    </row>
    <row r="82" spans="1:6" x14ac:dyDescent="0.25">
      <c r="A82" s="25"/>
      <c r="B82" s="25"/>
      <c r="C82" s="25"/>
      <c r="D82" s="25"/>
      <c r="E82" s="25"/>
      <c r="F82" s="25"/>
    </row>
    <row r="83" spans="1:6" x14ac:dyDescent="0.25">
      <c r="A83" s="25"/>
      <c r="B83" s="25"/>
      <c r="C83" s="25"/>
      <c r="D83" s="25"/>
      <c r="E83" s="25"/>
      <c r="F83" s="25"/>
    </row>
    <row r="84" spans="1:6" x14ac:dyDescent="0.25">
      <c r="A84" s="552" t="s">
        <v>87</v>
      </c>
      <c r="B84" s="552"/>
      <c r="C84" s="552"/>
      <c r="D84" s="552"/>
      <c r="E84" s="552"/>
      <c r="F84" s="25"/>
    </row>
    <row r="85" spans="1:6" ht="15.75" thickBot="1" x14ac:dyDescent="0.3">
      <c r="A85" s="340"/>
      <c r="B85" s="340"/>
      <c r="C85" s="132"/>
      <c r="D85" s="133"/>
      <c r="E85" s="134"/>
      <c r="F85" s="25"/>
    </row>
    <row r="86" spans="1:6" ht="25.5" thickBot="1" x14ac:dyDescent="0.3">
      <c r="A86" s="341" t="s">
        <v>1</v>
      </c>
      <c r="B86" s="342"/>
      <c r="C86" s="136" t="s">
        <v>2</v>
      </c>
      <c r="D86" s="136" t="s">
        <v>3</v>
      </c>
      <c r="E86" s="135" t="s">
        <v>122</v>
      </c>
      <c r="F86" s="25"/>
    </row>
    <row r="87" spans="1:6" ht="15.75" thickBot="1" x14ac:dyDescent="0.3">
      <c r="A87" s="346" t="s">
        <v>95</v>
      </c>
      <c r="B87" s="347"/>
      <c r="C87" s="347"/>
      <c r="D87" s="347"/>
      <c r="E87" s="348"/>
      <c r="F87" s="25"/>
    </row>
    <row r="88" spans="1:6" x14ac:dyDescent="0.25">
      <c r="A88" s="303" t="s">
        <v>8</v>
      </c>
      <c r="B88" s="304"/>
      <c r="C88" s="140">
        <v>339018</v>
      </c>
      <c r="D88" s="141">
        <v>100</v>
      </c>
      <c r="E88" s="58">
        <v>36620.04</v>
      </c>
      <c r="F88" s="25"/>
    </row>
    <row r="89" spans="1:6" x14ac:dyDescent="0.25">
      <c r="A89" s="303" t="s">
        <v>12</v>
      </c>
      <c r="B89" s="304"/>
      <c r="C89" s="138">
        <v>339030</v>
      </c>
      <c r="D89" s="141">
        <v>100</v>
      </c>
      <c r="E89" s="58"/>
      <c r="F89" s="25"/>
    </row>
    <row r="90" spans="1:6" x14ac:dyDescent="0.25">
      <c r="A90" s="303" t="s">
        <v>88</v>
      </c>
      <c r="B90" s="304"/>
      <c r="C90" s="140">
        <v>339031</v>
      </c>
      <c r="D90" s="142">
        <v>100</v>
      </c>
      <c r="E90" s="58"/>
      <c r="F90" s="25"/>
    </row>
    <row r="91" spans="1:6" x14ac:dyDescent="0.25">
      <c r="A91" s="303" t="s">
        <v>104</v>
      </c>
      <c r="B91" s="304"/>
      <c r="C91" s="138">
        <v>339032</v>
      </c>
      <c r="D91" s="144">
        <v>100</v>
      </c>
      <c r="E91" s="58">
        <v>5000</v>
      </c>
      <c r="F91" s="25"/>
    </row>
    <row r="92" spans="1:6" x14ac:dyDescent="0.25">
      <c r="A92" s="303" t="s">
        <v>89</v>
      </c>
      <c r="B92" s="304"/>
      <c r="C92" s="139">
        <v>339033</v>
      </c>
      <c r="D92" s="143">
        <v>100</v>
      </c>
      <c r="E92" s="58">
        <v>5000</v>
      </c>
      <c r="F92" s="25"/>
    </row>
    <row r="93" spans="1:6" x14ac:dyDescent="0.25">
      <c r="A93" s="303" t="s">
        <v>90</v>
      </c>
      <c r="B93" s="304"/>
      <c r="C93" s="138">
        <v>339036</v>
      </c>
      <c r="D93" s="144">
        <v>100</v>
      </c>
      <c r="E93" s="58"/>
      <c r="F93" s="25"/>
    </row>
    <row r="94" spans="1:6" x14ac:dyDescent="0.25">
      <c r="A94" s="303" t="s">
        <v>60</v>
      </c>
      <c r="B94" s="304"/>
      <c r="C94" s="137">
        <v>339039</v>
      </c>
      <c r="D94" s="145">
        <v>100</v>
      </c>
      <c r="E94" s="58">
        <v>5000</v>
      </c>
      <c r="F94" s="25"/>
    </row>
    <row r="95" spans="1:6" x14ac:dyDescent="0.25">
      <c r="A95" s="355" t="s">
        <v>83</v>
      </c>
      <c r="B95" s="356"/>
      <c r="C95" s="147">
        <v>339000</v>
      </c>
      <c r="D95" s="146">
        <v>100</v>
      </c>
      <c r="E95" s="17">
        <f>SUM(E88:E94)</f>
        <v>51620.04</v>
      </c>
      <c r="F95" s="25"/>
    </row>
    <row r="96" spans="1:6" ht="15.75" thickBot="1" x14ac:dyDescent="0.3">
      <c r="A96" s="555" t="s">
        <v>129</v>
      </c>
      <c r="B96" s="556"/>
      <c r="C96" s="148"/>
      <c r="D96" s="149"/>
      <c r="E96" s="18">
        <f>E95</f>
        <v>51620.04</v>
      </c>
      <c r="F96" s="25"/>
    </row>
    <row r="97" spans="1:6" ht="15.75" thickBot="1" x14ac:dyDescent="0.3">
      <c r="A97" s="314" t="s">
        <v>96</v>
      </c>
      <c r="B97" s="315"/>
      <c r="C97" s="315"/>
      <c r="D97" s="315"/>
      <c r="E97" s="316"/>
      <c r="F97" s="25"/>
    </row>
    <row r="98" spans="1:6" x14ac:dyDescent="0.25">
      <c r="A98" s="317" t="s">
        <v>75</v>
      </c>
      <c r="B98" s="318"/>
      <c r="C98" s="138">
        <v>449052</v>
      </c>
      <c r="D98" s="144">
        <v>100</v>
      </c>
      <c r="E98" s="58"/>
      <c r="F98" s="25"/>
    </row>
    <row r="99" spans="1:6" x14ac:dyDescent="0.25">
      <c r="A99" s="353" t="s">
        <v>83</v>
      </c>
      <c r="B99" s="354"/>
      <c r="C99" s="150">
        <v>449000</v>
      </c>
      <c r="D99" s="151">
        <v>100</v>
      </c>
      <c r="E99" s="11">
        <f>SUM(E98)</f>
        <v>0</v>
      </c>
      <c r="F99" s="25"/>
    </row>
    <row r="100" spans="1:6" x14ac:dyDescent="0.25">
      <c r="A100" s="100" t="s">
        <v>84</v>
      </c>
      <c r="B100" s="153"/>
      <c r="C100" s="152">
        <v>449000</v>
      </c>
      <c r="D100" s="152">
        <v>100</v>
      </c>
      <c r="E100" s="108">
        <f>SUM(E99)</f>
        <v>0</v>
      </c>
      <c r="F100" s="25"/>
    </row>
    <row r="101" spans="1:6" x14ac:dyDescent="0.25">
      <c r="A101" s="558" t="s">
        <v>131</v>
      </c>
      <c r="B101" s="559"/>
      <c r="C101" s="154"/>
      <c r="D101" s="154"/>
      <c r="E101" s="21">
        <f>E100</f>
        <v>0</v>
      </c>
      <c r="F101" s="25"/>
    </row>
    <row r="102" spans="1:6" ht="15.75" thickBot="1" x14ac:dyDescent="0.3">
      <c r="A102" s="319" t="s">
        <v>130</v>
      </c>
      <c r="B102" s="376"/>
      <c r="C102" s="131"/>
      <c r="D102" s="130"/>
      <c r="E102" s="15">
        <f>SUM(E96,E101)</f>
        <v>51620.04</v>
      </c>
      <c r="F102" s="25"/>
    </row>
    <row r="103" spans="1:6" x14ac:dyDescent="0.25">
      <c r="A103" s="25"/>
      <c r="B103" s="25"/>
      <c r="C103" s="25"/>
      <c r="D103" s="25"/>
      <c r="E103" s="25"/>
      <c r="F103" s="25"/>
    </row>
    <row r="104" spans="1:6" ht="15.75" thickBot="1" x14ac:dyDescent="0.3">
      <c r="A104" s="25"/>
      <c r="B104" s="25"/>
      <c r="C104" s="25"/>
      <c r="D104" s="25"/>
      <c r="E104" s="25"/>
      <c r="F104" s="25"/>
    </row>
    <row r="105" spans="1:6" x14ac:dyDescent="0.25">
      <c r="A105" s="560" t="s">
        <v>91</v>
      </c>
      <c r="B105" s="561"/>
      <c r="C105" s="561"/>
      <c r="D105" s="561"/>
      <c r="E105" s="562"/>
      <c r="F105" s="25"/>
    </row>
    <row r="106" spans="1:6" x14ac:dyDescent="0.25">
      <c r="A106" s="563" t="s">
        <v>92</v>
      </c>
      <c r="B106" s="552"/>
      <c r="C106" s="552"/>
      <c r="D106" s="552"/>
      <c r="E106" s="564"/>
      <c r="F106" s="25"/>
    </row>
    <row r="107" spans="1:6" ht="15.75" thickBot="1" x14ac:dyDescent="0.3">
      <c r="A107" s="157"/>
      <c r="B107" s="156"/>
      <c r="C107" s="155"/>
      <c r="D107" s="158"/>
      <c r="E107" s="159"/>
      <c r="F107" s="25"/>
    </row>
    <row r="108" spans="1:6" ht="25.5" thickBot="1" x14ac:dyDescent="0.3">
      <c r="A108" s="368" t="s">
        <v>1</v>
      </c>
      <c r="B108" s="557"/>
      <c r="C108" s="136" t="s">
        <v>2</v>
      </c>
      <c r="D108" s="136" t="s">
        <v>3</v>
      </c>
      <c r="E108" s="160" t="s">
        <v>122</v>
      </c>
      <c r="F108" s="25"/>
    </row>
    <row r="109" spans="1:6" ht="18.75" customHeight="1" thickBot="1" x14ac:dyDescent="0.3">
      <c r="A109" s="161" t="s">
        <v>95</v>
      </c>
      <c r="B109" s="162"/>
      <c r="C109" s="162"/>
      <c r="D109" s="162"/>
      <c r="E109" s="163"/>
      <c r="F109" s="25"/>
    </row>
    <row r="110" spans="1:6" x14ac:dyDescent="0.25">
      <c r="A110" s="303" t="s">
        <v>4</v>
      </c>
      <c r="B110" s="304"/>
      <c r="C110" s="140" t="s">
        <v>5</v>
      </c>
      <c r="D110" s="144">
        <v>112</v>
      </c>
      <c r="E110" s="58">
        <v>20000</v>
      </c>
      <c r="F110" s="25"/>
    </row>
    <row r="111" spans="1:6" x14ac:dyDescent="0.25">
      <c r="A111" s="303" t="s">
        <v>93</v>
      </c>
      <c r="B111" s="304"/>
      <c r="C111" s="140" t="s">
        <v>7</v>
      </c>
      <c r="D111" s="144">
        <v>112</v>
      </c>
      <c r="E111" s="58"/>
      <c r="F111" s="25"/>
    </row>
    <row r="112" spans="1:6" x14ac:dyDescent="0.25">
      <c r="A112" s="321" t="s">
        <v>85</v>
      </c>
      <c r="B112" s="322"/>
      <c r="C112" s="164">
        <v>339014</v>
      </c>
      <c r="D112" s="127">
        <v>112</v>
      </c>
      <c r="E112" s="16">
        <f>SUM(E110:E111)</f>
        <v>20000</v>
      </c>
      <c r="F112" s="25"/>
    </row>
    <row r="113" spans="1:6" x14ac:dyDescent="0.25">
      <c r="A113" s="303" t="s">
        <v>12</v>
      </c>
      <c r="B113" s="304"/>
      <c r="C113" s="138">
        <v>339030</v>
      </c>
      <c r="D113" s="144">
        <v>112</v>
      </c>
      <c r="E113" s="58"/>
      <c r="F113" s="25"/>
    </row>
    <row r="114" spans="1:6" x14ac:dyDescent="0.25">
      <c r="A114" s="321" t="s">
        <v>85</v>
      </c>
      <c r="B114" s="322"/>
      <c r="C114" s="165">
        <v>339030</v>
      </c>
      <c r="D114" s="127">
        <v>112</v>
      </c>
      <c r="E114" s="16">
        <f>SUM(E113)</f>
        <v>0</v>
      </c>
      <c r="F114" s="25"/>
    </row>
    <row r="115" spans="1:6" x14ac:dyDescent="0.25">
      <c r="A115" s="303" t="s">
        <v>19</v>
      </c>
      <c r="B115" s="304"/>
      <c r="C115" s="138" t="s">
        <v>20</v>
      </c>
      <c r="D115" s="144">
        <v>112</v>
      </c>
      <c r="E115" s="58">
        <v>10000</v>
      </c>
      <c r="F115" s="25"/>
    </row>
    <row r="116" spans="1:6" x14ac:dyDescent="0.25">
      <c r="A116" s="303" t="s">
        <v>21</v>
      </c>
      <c r="B116" s="304"/>
      <c r="C116" s="138" t="s">
        <v>22</v>
      </c>
      <c r="D116" s="144">
        <v>112</v>
      </c>
      <c r="E116" s="58"/>
      <c r="F116" s="25"/>
    </row>
    <row r="117" spans="1:6" x14ac:dyDescent="0.25">
      <c r="A117" s="321" t="s">
        <v>85</v>
      </c>
      <c r="B117" s="322"/>
      <c r="C117" s="165">
        <v>339033</v>
      </c>
      <c r="D117" s="127">
        <v>112</v>
      </c>
      <c r="E117" s="16">
        <f>SUM(E115:E116)</f>
        <v>10000</v>
      </c>
      <c r="F117" s="25"/>
    </row>
    <row r="118" spans="1:6" x14ac:dyDescent="0.25">
      <c r="A118" s="303" t="s">
        <v>29</v>
      </c>
      <c r="B118" s="304"/>
      <c r="C118" s="138">
        <v>339036</v>
      </c>
      <c r="D118" s="144">
        <v>112</v>
      </c>
      <c r="E118" s="58"/>
      <c r="F118" s="25"/>
    </row>
    <row r="119" spans="1:6" x14ac:dyDescent="0.25">
      <c r="A119" s="321" t="s">
        <v>85</v>
      </c>
      <c r="B119" s="322"/>
      <c r="C119" s="165">
        <v>339036</v>
      </c>
      <c r="D119" s="127">
        <v>112</v>
      </c>
      <c r="E119" s="16">
        <f>SUM(E118)</f>
        <v>0</v>
      </c>
      <c r="F119" s="25"/>
    </row>
    <row r="120" spans="1:6" x14ac:dyDescent="0.25">
      <c r="A120" s="303" t="s">
        <v>94</v>
      </c>
      <c r="B120" s="304"/>
      <c r="C120" s="138">
        <v>339039</v>
      </c>
      <c r="D120" s="144">
        <v>112</v>
      </c>
      <c r="E120" s="58"/>
      <c r="F120" s="25"/>
    </row>
    <row r="121" spans="1:6" x14ac:dyDescent="0.25">
      <c r="A121" s="321" t="s">
        <v>85</v>
      </c>
      <c r="B121" s="322"/>
      <c r="C121" s="165">
        <v>339039</v>
      </c>
      <c r="D121" s="127">
        <v>112</v>
      </c>
      <c r="E121" s="16">
        <f>SUM(E120)</f>
        <v>0</v>
      </c>
      <c r="F121" s="25"/>
    </row>
    <row r="122" spans="1:6" x14ac:dyDescent="0.25">
      <c r="A122" s="303" t="s">
        <v>63</v>
      </c>
      <c r="B122" s="304"/>
      <c r="C122" s="141">
        <v>339093</v>
      </c>
      <c r="D122" s="144">
        <v>112</v>
      </c>
      <c r="E122" s="58"/>
      <c r="F122" s="25"/>
    </row>
    <row r="123" spans="1:6" x14ac:dyDescent="0.25">
      <c r="A123" s="435" t="s">
        <v>85</v>
      </c>
      <c r="B123" s="436"/>
      <c r="C123" s="86">
        <v>339093</v>
      </c>
      <c r="D123" s="127">
        <v>112</v>
      </c>
      <c r="E123" s="16">
        <f>SUM(E122)</f>
        <v>0</v>
      </c>
      <c r="F123" s="25"/>
    </row>
    <row r="124" spans="1:6" x14ac:dyDescent="0.25">
      <c r="A124" s="363" t="s">
        <v>83</v>
      </c>
      <c r="B124" s="364"/>
      <c r="C124" s="147">
        <v>339000</v>
      </c>
      <c r="D124" s="146">
        <v>112</v>
      </c>
      <c r="E124" s="17">
        <f>SUM(E112,E114,E117,E119,E121,E123,)</f>
        <v>30000</v>
      </c>
      <c r="F124" s="25"/>
    </row>
    <row r="125" spans="1:6" ht="15.75" thickBot="1" x14ac:dyDescent="0.3">
      <c r="A125" s="555" t="s">
        <v>129</v>
      </c>
      <c r="B125" s="556"/>
      <c r="C125" s="148"/>
      <c r="D125" s="149"/>
      <c r="E125" s="18">
        <f>E124</f>
        <v>30000</v>
      </c>
      <c r="F125" s="25"/>
    </row>
    <row r="126" spans="1:6" ht="15.75" thickBot="1" x14ac:dyDescent="0.3">
      <c r="A126" s="166" t="s">
        <v>96</v>
      </c>
      <c r="B126" s="101"/>
      <c r="C126" s="101"/>
      <c r="D126" s="101"/>
      <c r="E126" s="102"/>
      <c r="F126" s="25"/>
    </row>
    <row r="127" spans="1:6" x14ac:dyDescent="0.25">
      <c r="A127" s="303" t="s">
        <v>75</v>
      </c>
      <c r="B127" s="304"/>
      <c r="C127" s="168">
        <v>449052</v>
      </c>
      <c r="D127" s="145">
        <v>112</v>
      </c>
      <c r="E127" s="58"/>
      <c r="F127" s="25"/>
    </row>
    <row r="128" spans="1:6" x14ac:dyDescent="0.25">
      <c r="A128" s="372" t="s">
        <v>83</v>
      </c>
      <c r="B128" s="574"/>
      <c r="C128" s="150">
        <v>449000</v>
      </c>
      <c r="D128" s="151">
        <v>112</v>
      </c>
      <c r="E128" s="11">
        <f>SUM(E127)</f>
        <v>0</v>
      </c>
      <c r="F128" s="25"/>
    </row>
    <row r="129" spans="1:6" x14ac:dyDescent="0.25">
      <c r="A129" s="374" t="s">
        <v>84</v>
      </c>
      <c r="B129" s="375"/>
      <c r="C129" s="167">
        <v>449000</v>
      </c>
      <c r="D129" s="167">
        <v>112</v>
      </c>
      <c r="E129" s="20">
        <f>SUM(E128)</f>
        <v>0</v>
      </c>
      <c r="F129" s="25"/>
    </row>
    <row r="130" spans="1:6" x14ac:dyDescent="0.25">
      <c r="A130" s="558" t="s">
        <v>131</v>
      </c>
      <c r="B130" s="559"/>
      <c r="C130" s="154"/>
      <c r="D130" s="154"/>
      <c r="E130" s="21">
        <f>E129</f>
        <v>0</v>
      </c>
      <c r="F130" s="25"/>
    </row>
    <row r="131" spans="1:6" ht="15.75" thickBot="1" x14ac:dyDescent="0.3">
      <c r="A131" s="319" t="s">
        <v>130</v>
      </c>
      <c r="B131" s="376"/>
      <c r="C131" s="131"/>
      <c r="D131" s="130"/>
      <c r="E131" s="15">
        <f>SUM(E125,E130)</f>
        <v>30000</v>
      </c>
      <c r="F131" s="25"/>
    </row>
    <row r="132" spans="1:6" x14ac:dyDescent="0.25">
      <c r="A132" s="25"/>
      <c r="B132" s="25"/>
      <c r="C132" s="25"/>
      <c r="D132" s="25"/>
      <c r="E132" s="25"/>
      <c r="F132" s="25"/>
    </row>
    <row r="133" spans="1:6" ht="15.75" thickBot="1" x14ac:dyDescent="0.3">
      <c r="A133" s="25"/>
      <c r="B133" s="25"/>
      <c r="C133" s="25"/>
      <c r="D133" s="25"/>
      <c r="E133" s="25"/>
      <c r="F133" s="25"/>
    </row>
    <row r="134" spans="1:6" x14ac:dyDescent="0.25">
      <c r="A134" s="575" t="s">
        <v>126</v>
      </c>
      <c r="B134" s="576"/>
      <c r="C134" s="576"/>
      <c r="D134" s="576"/>
      <c r="E134" s="577"/>
      <c r="F134" s="25"/>
    </row>
    <row r="135" spans="1:6" ht="24.75" x14ac:dyDescent="0.25">
      <c r="A135" s="548" t="s">
        <v>1</v>
      </c>
      <c r="B135" s="549"/>
      <c r="C135" s="170" t="s">
        <v>97</v>
      </c>
      <c r="D135" s="170" t="s">
        <v>3</v>
      </c>
      <c r="E135" s="114" t="s">
        <v>122</v>
      </c>
      <c r="F135" s="25"/>
    </row>
    <row r="136" spans="1:6" x14ac:dyDescent="0.25">
      <c r="A136" s="565" t="s">
        <v>99</v>
      </c>
      <c r="B136" s="566"/>
      <c r="C136" s="169" t="s">
        <v>98</v>
      </c>
      <c r="D136" s="169">
        <v>112</v>
      </c>
      <c r="E136" s="110">
        <f>E62</f>
        <v>839000</v>
      </c>
      <c r="F136" s="25"/>
    </row>
    <row r="137" spans="1:6" x14ac:dyDescent="0.25">
      <c r="A137" s="565"/>
      <c r="B137" s="566"/>
      <c r="C137" s="169">
        <v>2994</v>
      </c>
      <c r="D137" s="169">
        <v>100</v>
      </c>
      <c r="E137" s="110">
        <f>E96</f>
        <v>51620.04</v>
      </c>
      <c r="F137" s="25"/>
    </row>
    <row r="138" spans="1:6" x14ac:dyDescent="0.25">
      <c r="A138" s="565"/>
      <c r="B138" s="566"/>
      <c r="C138" s="169">
        <v>4572</v>
      </c>
      <c r="D138" s="169">
        <v>112</v>
      </c>
      <c r="E138" s="110">
        <f>E125</f>
        <v>30000</v>
      </c>
      <c r="F138" s="25"/>
    </row>
    <row r="139" spans="1:6" x14ac:dyDescent="0.25">
      <c r="A139" s="565"/>
      <c r="B139" s="566"/>
      <c r="C139" s="567" t="s">
        <v>100</v>
      </c>
      <c r="D139" s="567"/>
      <c r="E139" s="109">
        <f>SUM(E136:E138)</f>
        <v>920620.04</v>
      </c>
      <c r="F139" s="25"/>
    </row>
    <row r="140" spans="1:6" x14ac:dyDescent="0.25">
      <c r="A140" s="568" t="s">
        <v>101</v>
      </c>
      <c r="B140" s="569"/>
      <c r="C140" s="169" t="s">
        <v>98</v>
      </c>
      <c r="D140" s="169">
        <v>112</v>
      </c>
      <c r="E140" s="110">
        <f>E80</f>
        <v>174849.18</v>
      </c>
      <c r="F140" s="25"/>
    </row>
    <row r="141" spans="1:6" x14ac:dyDescent="0.25">
      <c r="A141" s="568"/>
      <c r="B141" s="569"/>
      <c r="C141" s="169">
        <v>2994</v>
      </c>
      <c r="D141" s="169">
        <v>100</v>
      </c>
      <c r="E141" s="110">
        <f>E101</f>
        <v>0</v>
      </c>
      <c r="F141" s="25"/>
    </row>
    <row r="142" spans="1:6" x14ac:dyDescent="0.25">
      <c r="A142" s="568"/>
      <c r="B142" s="569"/>
      <c r="C142" s="169">
        <v>4572</v>
      </c>
      <c r="D142" s="169">
        <v>112</v>
      </c>
      <c r="E142" s="110">
        <f>E130</f>
        <v>0</v>
      </c>
      <c r="F142" s="25"/>
    </row>
    <row r="143" spans="1:6" x14ac:dyDescent="0.25">
      <c r="A143" s="570"/>
      <c r="B143" s="571"/>
      <c r="C143" s="567" t="s">
        <v>100</v>
      </c>
      <c r="D143" s="567"/>
      <c r="E143" s="109">
        <f>SUM(E140:E142)</f>
        <v>174849.18</v>
      </c>
      <c r="F143" s="25"/>
    </row>
    <row r="144" spans="1:6" ht="15.75" thickBot="1" x14ac:dyDescent="0.3">
      <c r="A144" s="572" t="s">
        <v>102</v>
      </c>
      <c r="B144" s="573"/>
      <c r="C144" s="573"/>
      <c r="D144" s="573"/>
      <c r="E144" s="15">
        <f>SUM(E139,E143)</f>
        <v>1095469.22</v>
      </c>
      <c r="F144" s="25"/>
    </row>
    <row r="145" spans="1:6" x14ac:dyDescent="0.25">
      <c r="A145" s="25"/>
      <c r="B145" s="25"/>
      <c r="C145" s="65"/>
      <c r="D145" s="27"/>
      <c r="E145" s="98"/>
      <c r="F145" s="25"/>
    </row>
  </sheetData>
  <sheetProtection password="DF69" sheet="1" objects="1" scenarios="1" insertColumns="0" insertRows="0" deleteColumns="0" deleteRows="0"/>
  <mergeCells count="125">
    <mergeCell ref="A6:E6"/>
    <mergeCell ref="A7:E7"/>
    <mergeCell ref="A8:B8"/>
    <mergeCell ref="A9:B9"/>
    <mergeCell ref="A10:E10"/>
    <mergeCell ref="A11:B11"/>
    <mergeCell ref="A18:B18"/>
    <mergeCell ref="A19:B19"/>
    <mergeCell ref="A20:B20"/>
    <mergeCell ref="A21:B21"/>
    <mergeCell ref="A22:B22"/>
    <mergeCell ref="A23:B23"/>
    <mergeCell ref="A12:B12"/>
    <mergeCell ref="A13:B13"/>
    <mergeCell ref="A14:B14"/>
    <mergeCell ref="A15:B15"/>
    <mergeCell ref="A16:B16"/>
    <mergeCell ref="A17:B17"/>
    <mergeCell ref="A30:B30"/>
    <mergeCell ref="A31:B31"/>
    <mergeCell ref="A32:B32"/>
    <mergeCell ref="A33:B33"/>
    <mergeCell ref="A34:B34"/>
    <mergeCell ref="A35:B35"/>
    <mergeCell ref="A24:B24"/>
    <mergeCell ref="A25:B25"/>
    <mergeCell ref="A26:B26"/>
    <mergeCell ref="A27:B27"/>
    <mergeCell ref="A28:B28"/>
    <mergeCell ref="A29:B29"/>
    <mergeCell ref="A42:B42"/>
    <mergeCell ref="A43:B43"/>
    <mergeCell ref="A44:B44"/>
    <mergeCell ref="A45:B45"/>
    <mergeCell ref="A46:B46"/>
    <mergeCell ref="A47:B47"/>
    <mergeCell ref="A36:B36"/>
    <mergeCell ref="A37:B37"/>
    <mergeCell ref="A38:B38"/>
    <mergeCell ref="A39:B39"/>
    <mergeCell ref="A40:B40"/>
    <mergeCell ref="A41:B41"/>
    <mergeCell ref="A54:B54"/>
    <mergeCell ref="A55:B55"/>
    <mergeCell ref="A56:B56"/>
    <mergeCell ref="A57:B57"/>
    <mergeCell ref="A58:B58"/>
    <mergeCell ref="A59:B59"/>
    <mergeCell ref="A48:B48"/>
    <mergeCell ref="A49:B49"/>
    <mergeCell ref="A50:B50"/>
    <mergeCell ref="A51:B51"/>
    <mergeCell ref="A52:B52"/>
    <mergeCell ref="A53:B53"/>
    <mergeCell ref="A66:B66"/>
    <mergeCell ref="A67:B67"/>
    <mergeCell ref="A68:B68"/>
    <mergeCell ref="A69:B69"/>
    <mergeCell ref="A70:B70"/>
    <mergeCell ref="A71:B71"/>
    <mergeCell ref="A60:B60"/>
    <mergeCell ref="A61:B61"/>
    <mergeCell ref="A62:B62"/>
    <mergeCell ref="A63:E63"/>
    <mergeCell ref="A64:B64"/>
    <mergeCell ref="A65:B65"/>
    <mergeCell ref="A78:B78"/>
    <mergeCell ref="A79:B79"/>
    <mergeCell ref="A80:B80"/>
    <mergeCell ref="A81:B81"/>
    <mergeCell ref="A84:E84"/>
    <mergeCell ref="A85:B85"/>
    <mergeCell ref="A72:B72"/>
    <mergeCell ref="A73:B73"/>
    <mergeCell ref="A74:B74"/>
    <mergeCell ref="A75:B75"/>
    <mergeCell ref="A76:B76"/>
    <mergeCell ref="A77:B77"/>
    <mergeCell ref="A92:B92"/>
    <mergeCell ref="A93:B93"/>
    <mergeCell ref="A94:B94"/>
    <mergeCell ref="A95:B95"/>
    <mergeCell ref="A96:B96"/>
    <mergeCell ref="A97:E97"/>
    <mergeCell ref="A86:B86"/>
    <mergeCell ref="A87:E87"/>
    <mergeCell ref="A88:B88"/>
    <mergeCell ref="A89:B89"/>
    <mergeCell ref="A90:B90"/>
    <mergeCell ref="A91:B91"/>
    <mergeCell ref="A108:B108"/>
    <mergeCell ref="A110:B110"/>
    <mergeCell ref="A111:B111"/>
    <mergeCell ref="A112:B112"/>
    <mergeCell ref="A113:B113"/>
    <mergeCell ref="A114:B114"/>
    <mergeCell ref="A98:B98"/>
    <mergeCell ref="A99:B99"/>
    <mergeCell ref="A101:B101"/>
    <mergeCell ref="A102:B102"/>
    <mergeCell ref="A105:E105"/>
    <mergeCell ref="A106:E106"/>
    <mergeCell ref="A121:B121"/>
    <mergeCell ref="A122:B122"/>
    <mergeCell ref="A123:B123"/>
    <mergeCell ref="A124:B124"/>
    <mergeCell ref="A125:B125"/>
    <mergeCell ref="A127:B127"/>
    <mergeCell ref="A115:B115"/>
    <mergeCell ref="A116:B116"/>
    <mergeCell ref="A117:B117"/>
    <mergeCell ref="A118:B118"/>
    <mergeCell ref="A119:B119"/>
    <mergeCell ref="A120:B120"/>
    <mergeCell ref="A136:B139"/>
    <mergeCell ref="C139:D139"/>
    <mergeCell ref="A140:B143"/>
    <mergeCell ref="C143:D143"/>
    <mergeCell ref="A144:D144"/>
    <mergeCell ref="A128:B128"/>
    <mergeCell ref="A129:B129"/>
    <mergeCell ref="A130:B130"/>
    <mergeCell ref="A131:B131"/>
    <mergeCell ref="A134:E134"/>
    <mergeCell ref="A135:B135"/>
  </mergeCells>
  <pageMargins left="0.511811024" right="0.511811024" top="0.78740157499999996" bottom="0.78740157499999996" header="0.31496062000000002" footer="0.31496062000000002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5"/>
  <sheetViews>
    <sheetView topLeftCell="A124" workbookViewId="0">
      <selection activeCell="E62" sqref="E62"/>
    </sheetView>
  </sheetViews>
  <sheetFormatPr defaultRowHeight="15" x14ac:dyDescent="0.25"/>
  <cols>
    <col min="1" max="1" width="33" customWidth="1"/>
    <col min="2" max="2" width="19.85546875" customWidth="1"/>
    <col min="5" max="5" width="20.7109375" customWidth="1"/>
  </cols>
  <sheetData>
    <row r="1" spans="1:6" x14ac:dyDescent="0.25">
      <c r="A1" s="25"/>
      <c r="B1" s="25"/>
      <c r="C1" s="26" t="s">
        <v>124</v>
      </c>
      <c r="D1" s="27"/>
      <c r="E1" s="25"/>
      <c r="F1" s="25"/>
    </row>
    <row r="2" spans="1:6" x14ac:dyDescent="0.25">
      <c r="A2" s="25"/>
      <c r="B2" s="25"/>
      <c r="C2" s="26" t="s">
        <v>123</v>
      </c>
      <c r="D2" s="27"/>
      <c r="E2" s="25"/>
      <c r="F2" s="25"/>
    </row>
    <row r="3" spans="1:6" x14ac:dyDescent="0.25">
      <c r="A3" s="25"/>
      <c r="B3" s="25"/>
      <c r="C3" s="65"/>
      <c r="D3" s="27"/>
      <c r="E3" s="25"/>
      <c r="F3" s="25"/>
    </row>
    <row r="4" spans="1:6" ht="15.75" x14ac:dyDescent="0.25">
      <c r="A4" s="25"/>
      <c r="B4" s="25"/>
      <c r="C4" s="28" t="s">
        <v>122</v>
      </c>
      <c r="D4" s="27"/>
      <c r="E4" s="25"/>
      <c r="F4" s="25"/>
    </row>
    <row r="5" spans="1:6" ht="15.75" thickBot="1" x14ac:dyDescent="0.3">
      <c r="A5" s="29"/>
      <c r="B5" s="29"/>
      <c r="C5" s="30"/>
      <c r="D5" s="31"/>
      <c r="E5" s="32"/>
      <c r="F5" s="25"/>
    </row>
    <row r="6" spans="1:6" ht="15" customHeight="1" x14ac:dyDescent="0.25">
      <c r="A6" s="518" t="s">
        <v>127</v>
      </c>
      <c r="B6" s="519"/>
      <c r="C6" s="519"/>
      <c r="D6" s="519"/>
      <c r="E6" s="520"/>
      <c r="F6" s="25"/>
    </row>
    <row r="7" spans="1:6" ht="15" customHeight="1" x14ac:dyDescent="0.25">
      <c r="A7" s="521" t="s">
        <v>0</v>
      </c>
      <c r="B7" s="522"/>
      <c r="C7" s="522"/>
      <c r="D7" s="522"/>
      <c r="E7" s="523"/>
      <c r="F7" s="25"/>
    </row>
    <row r="8" spans="1:6" x14ac:dyDescent="0.25">
      <c r="A8" s="524"/>
      <c r="B8" s="525"/>
      <c r="C8" s="111"/>
      <c r="D8" s="111"/>
      <c r="E8" s="112"/>
      <c r="F8" s="25"/>
    </row>
    <row r="9" spans="1:6" ht="24.75" x14ac:dyDescent="0.25">
      <c r="A9" s="526" t="s">
        <v>1</v>
      </c>
      <c r="B9" s="527"/>
      <c r="C9" s="113" t="s">
        <v>2</v>
      </c>
      <c r="D9" s="113" t="s">
        <v>3</v>
      </c>
      <c r="E9" s="114" t="s">
        <v>122</v>
      </c>
      <c r="F9" s="25"/>
    </row>
    <row r="10" spans="1:6" x14ac:dyDescent="0.25">
      <c r="A10" s="528" t="s">
        <v>95</v>
      </c>
      <c r="B10" s="529"/>
      <c r="C10" s="529"/>
      <c r="D10" s="529"/>
      <c r="E10" s="530"/>
      <c r="F10" s="25"/>
    </row>
    <row r="11" spans="1:6" x14ac:dyDescent="0.25">
      <c r="A11" s="531" t="s">
        <v>4</v>
      </c>
      <c r="B11" s="381"/>
      <c r="C11" s="115" t="s">
        <v>5</v>
      </c>
      <c r="D11" s="116">
        <v>112</v>
      </c>
      <c r="E11" s="58">
        <v>30000</v>
      </c>
      <c r="F11" s="25"/>
    </row>
    <row r="12" spans="1:6" x14ac:dyDescent="0.25">
      <c r="A12" s="531" t="s">
        <v>6</v>
      </c>
      <c r="B12" s="381"/>
      <c r="C12" s="117" t="s">
        <v>7</v>
      </c>
      <c r="D12" s="118">
        <v>112</v>
      </c>
      <c r="E12" s="58"/>
      <c r="F12" s="25"/>
    </row>
    <row r="13" spans="1:6" x14ac:dyDescent="0.25">
      <c r="A13" s="349" t="s">
        <v>85</v>
      </c>
      <c r="B13" s="350"/>
      <c r="C13" s="119">
        <v>339014</v>
      </c>
      <c r="D13" s="120">
        <v>112</v>
      </c>
      <c r="E13" s="16">
        <f>SUM(E11:E12)</f>
        <v>30000</v>
      </c>
      <c r="F13" s="25"/>
    </row>
    <row r="14" spans="1:6" x14ac:dyDescent="0.25">
      <c r="A14" s="531" t="s">
        <v>8</v>
      </c>
      <c r="B14" s="381"/>
      <c r="C14" s="117" t="s">
        <v>9</v>
      </c>
      <c r="D14" s="117">
        <v>112</v>
      </c>
      <c r="E14" s="58">
        <v>596000</v>
      </c>
      <c r="F14" s="25"/>
    </row>
    <row r="15" spans="1:6" x14ac:dyDescent="0.25">
      <c r="A15" s="349" t="s">
        <v>85</v>
      </c>
      <c r="B15" s="350"/>
      <c r="C15" s="119">
        <v>339018</v>
      </c>
      <c r="D15" s="119">
        <v>112</v>
      </c>
      <c r="E15" s="16">
        <f>SUM(E14)</f>
        <v>596000</v>
      </c>
      <c r="F15" s="25"/>
    </row>
    <row r="16" spans="1:6" x14ac:dyDescent="0.25">
      <c r="A16" s="531" t="s">
        <v>10</v>
      </c>
      <c r="B16" s="381"/>
      <c r="C16" s="115" t="s">
        <v>11</v>
      </c>
      <c r="D16" s="116">
        <v>112</v>
      </c>
      <c r="E16" s="58"/>
      <c r="F16" s="25"/>
    </row>
    <row r="17" spans="1:6" x14ac:dyDescent="0.25">
      <c r="A17" s="349" t="s">
        <v>85</v>
      </c>
      <c r="B17" s="350"/>
      <c r="C17" s="119">
        <v>339020</v>
      </c>
      <c r="D17" s="120">
        <v>112</v>
      </c>
      <c r="E17" s="16">
        <f>SUM(E16)</f>
        <v>0</v>
      </c>
      <c r="F17" s="25"/>
    </row>
    <row r="18" spans="1:6" x14ac:dyDescent="0.25">
      <c r="A18" s="531" t="s">
        <v>12</v>
      </c>
      <c r="B18" s="381"/>
      <c r="C18" s="117" t="s">
        <v>13</v>
      </c>
      <c r="D18" s="118">
        <v>112</v>
      </c>
      <c r="E18" s="58">
        <v>550500</v>
      </c>
      <c r="F18" s="25"/>
    </row>
    <row r="19" spans="1:6" x14ac:dyDescent="0.25">
      <c r="A19" s="531" t="s">
        <v>14</v>
      </c>
      <c r="B19" s="381"/>
      <c r="C19" s="117" t="s">
        <v>15</v>
      </c>
      <c r="D19" s="118">
        <v>112</v>
      </c>
      <c r="E19" s="58">
        <v>120000</v>
      </c>
      <c r="F19" s="25"/>
    </row>
    <row r="20" spans="1:6" x14ac:dyDescent="0.25">
      <c r="A20" s="349" t="s">
        <v>85</v>
      </c>
      <c r="B20" s="350"/>
      <c r="C20" s="119">
        <v>339030</v>
      </c>
      <c r="D20" s="120">
        <v>112</v>
      </c>
      <c r="E20" s="16">
        <f>SUM(E18:E19)</f>
        <v>670500</v>
      </c>
      <c r="F20" s="25"/>
    </row>
    <row r="21" spans="1:6" x14ac:dyDescent="0.25">
      <c r="A21" s="532" t="s">
        <v>103</v>
      </c>
      <c r="B21" s="533"/>
      <c r="C21" s="117" t="s">
        <v>16</v>
      </c>
      <c r="D21" s="118">
        <v>112</v>
      </c>
      <c r="E21" s="58"/>
      <c r="F21" s="25"/>
    </row>
    <row r="22" spans="1:6" x14ac:dyDescent="0.25">
      <c r="A22" s="349" t="s">
        <v>85</v>
      </c>
      <c r="B22" s="350"/>
      <c r="C22" s="119">
        <v>339031</v>
      </c>
      <c r="D22" s="120">
        <v>112</v>
      </c>
      <c r="E22" s="16">
        <f>SUM(E21)</f>
        <v>0</v>
      </c>
      <c r="F22" s="25"/>
    </row>
    <row r="23" spans="1:6" x14ac:dyDescent="0.25">
      <c r="A23" s="531" t="s">
        <v>17</v>
      </c>
      <c r="B23" s="381"/>
      <c r="C23" s="115" t="s">
        <v>18</v>
      </c>
      <c r="D23" s="116">
        <v>112</v>
      </c>
      <c r="E23" s="58"/>
      <c r="F23" s="25"/>
    </row>
    <row r="24" spans="1:6" x14ac:dyDescent="0.25">
      <c r="A24" s="349" t="s">
        <v>85</v>
      </c>
      <c r="B24" s="350"/>
      <c r="C24" s="119">
        <v>339032</v>
      </c>
      <c r="D24" s="120">
        <v>112</v>
      </c>
      <c r="E24" s="16">
        <f>SUM(E23)</f>
        <v>0</v>
      </c>
      <c r="F24" s="25"/>
    </row>
    <row r="25" spans="1:6" x14ac:dyDescent="0.25">
      <c r="A25" s="531" t="s">
        <v>19</v>
      </c>
      <c r="B25" s="381"/>
      <c r="C25" s="117" t="s">
        <v>20</v>
      </c>
      <c r="D25" s="118">
        <v>112</v>
      </c>
      <c r="E25" s="58">
        <v>20000</v>
      </c>
      <c r="F25" s="25"/>
    </row>
    <row r="26" spans="1:6" x14ac:dyDescent="0.25">
      <c r="A26" s="531" t="s">
        <v>21</v>
      </c>
      <c r="B26" s="381"/>
      <c r="C26" s="115" t="s">
        <v>22</v>
      </c>
      <c r="D26" s="116">
        <v>112</v>
      </c>
      <c r="E26" s="58"/>
      <c r="F26" s="25"/>
    </row>
    <row r="27" spans="1:6" x14ac:dyDescent="0.25">
      <c r="A27" s="531" t="s">
        <v>23</v>
      </c>
      <c r="B27" s="381"/>
      <c r="C27" s="117" t="s">
        <v>24</v>
      </c>
      <c r="D27" s="118">
        <v>112</v>
      </c>
      <c r="E27" s="58"/>
      <c r="F27" s="25"/>
    </row>
    <row r="28" spans="1:6" x14ac:dyDescent="0.25">
      <c r="A28" s="349" t="s">
        <v>85</v>
      </c>
      <c r="B28" s="350"/>
      <c r="C28" s="119">
        <v>339033</v>
      </c>
      <c r="D28" s="120">
        <v>112</v>
      </c>
      <c r="E28" s="16">
        <f>SUM(E25:E27)</f>
        <v>20000</v>
      </c>
      <c r="F28" s="25"/>
    </row>
    <row r="29" spans="1:6" x14ac:dyDescent="0.25">
      <c r="A29" s="531" t="s">
        <v>25</v>
      </c>
      <c r="B29" s="381"/>
      <c r="C29" s="115" t="s">
        <v>26</v>
      </c>
      <c r="D29" s="116">
        <v>112</v>
      </c>
      <c r="E29" s="58"/>
      <c r="F29" s="25"/>
    </row>
    <row r="30" spans="1:6" x14ac:dyDescent="0.25">
      <c r="A30" s="531" t="s">
        <v>27</v>
      </c>
      <c r="B30" s="381"/>
      <c r="C30" s="117" t="s">
        <v>28</v>
      </c>
      <c r="D30" s="118">
        <v>112</v>
      </c>
      <c r="E30" s="58"/>
      <c r="F30" s="25"/>
    </row>
    <row r="31" spans="1:6" x14ac:dyDescent="0.25">
      <c r="A31" s="349" t="s">
        <v>85</v>
      </c>
      <c r="B31" s="350"/>
      <c r="C31" s="119">
        <v>339035</v>
      </c>
      <c r="D31" s="120">
        <v>112</v>
      </c>
      <c r="E31" s="16">
        <f>SUM(E29:E30)</f>
        <v>0</v>
      </c>
      <c r="F31" s="25"/>
    </row>
    <row r="32" spans="1:6" x14ac:dyDescent="0.25">
      <c r="A32" s="531" t="s">
        <v>29</v>
      </c>
      <c r="B32" s="381"/>
      <c r="C32" s="115" t="s">
        <v>30</v>
      </c>
      <c r="D32" s="116">
        <v>112</v>
      </c>
      <c r="E32" s="58">
        <v>395000</v>
      </c>
      <c r="F32" s="25"/>
    </row>
    <row r="33" spans="1:6" x14ac:dyDescent="0.25">
      <c r="A33" s="531" t="s">
        <v>31</v>
      </c>
      <c r="B33" s="381"/>
      <c r="C33" s="117" t="s">
        <v>32</v>
      </c>
      <c r="D33" s="118">
        <v>112</v>
      </c>
      <c r="E33" s="58"/>
      <c r="F33" s="25"/>
    </row>
    <row r="34" spans="1:6" x14ac:dyDescent="0.25">
      <c r="A34" s="531" t="s">
        <v>33</v>
      </c>
      <c r="B34" s="381"/>
      <c r="C34" s="115" t="s">
        <v>34</v>
      </c>
      <c r="D34" s="116">
        <v>112</v>
      </c>
      <c r="E34" s="58"/>
      <c r="F34" s="25"/>
    </row>
    <row r="35" spans="1:6" x14ac:dyDescent="0.25">
      <c r="A35" s="531" t="s">
        <v>35</v>
      </c>
      <c r="B35" s="381"/>
      <c r="C35" s="117" t="s">
        <v>36</v>
      </c>
      <c r="D35" s="116">
        <v>112</v>
      </c>
      <c r="E35" s="58"/>
      <c r="F35" s="25"/>
    </row>
    <row r="36" spans="1:6" x14ac:dyDescent="0.25">
      <c r="A36" s="349" t="s">
        <v>85</v>
      </c>
      <c r="B36" s="350"/>
      <c r="C36" s="119">
        <v>339036</v>
      </c>
      <c r="D36" s="120">
        <v>112</v>
      </c>
      <c r="E36" s="16">
        <f>SUM(E32:E35)</f>
        <v>395000</v>
      </c>
      <c r="F36" s="25"/>
    </row>
    <row r="37" spans="1:6" x14ac:dyDescent="0.25">
      <c r="A37" s="531" t="s">
        <v>38</v>
      </c>
      <c r="B37" s="381"/>
      <c r="C37" s="117" t="s">
        <v>37</v>
      </c>
      <c r="D37" s="118">
        <v>112</v>
      </c>
      <c r="E37" s="58">
        <v>5252544</v>
      </c>
      <c r="F37" s="25"/>
    </row>
    <row r="38" spans="1:6" x14ac:dyDescent="0.25">
      <c r="A38" s="531" t="s">
        <v>39</v>
      </c>
      <c r="B38" s="381"/>
      <c r="C38" s="115" t="s">
        <v>40</v>
      </c>
      <c r="D38" s="116">
        <v>112</v>
      </c>
      <c r="E38" s="58"/>
      <c r="F38" s="25"/>
    </row>
    <row r="39" spans="1:6" x14ac:dyDescent="0.25">
      <c r="A39" s="349" t="s">
        <v>85</v>
      </c>
      <c r="B39" s="350"/>
      <c r="C39" s="119">
        <v>339037</v>
      </c>
      <c r="D39" s="120">
        <v>112</v>
      </c>
      <c r="E39" s="16">
        <f>SUM(E37:E38)</f>
        <v>5252544</v>
      </c>
      <c r="F39" s="25"/>
    </row>
    <row r="40" spans="1:6" x14ac:dyDescent="0.25">
      <c r="A40" s="531" t="s">
        <v>41</v>
      </c>
      <c r="B40" s="381"/>
      <c r="C40" s="117" t="s">
        <v>42</v>
      </c>
      <c r="D40" s="118">
        <v>112</v>
      </c>
      <c r="E40" s="58">
        <v>1351280</v>
      </c>
      <c r="F40" s="25"/>
    </row>
    <row r="41" spans="1:6" x14ac:dyDescent="0.25">
      <c r="A41" s="534" t="s">
        <v>43</v>
      </c>
      <c r="B41" s="404"/>
      <c r="C41" s="116" t="s">
        <v>44</v>
      </c>
      <c r="D41" s="116">
        <v>112</v>
      </c>
      <c r="E41" s="58">
        <v>30000</v>
      </c>
      <c r="F41" s="25"/>
    </row>
    <row r="42" spans="1:6" x14ac:dyDescent="0.25">
      <c r="A42" s="534" t="s">
        <v>45</v>
      </c>
      <c r="B42" s="404"/>
      <c r="C42" s="116" t="s">
        <v>46</v>
      </c>
      <c r="D42" s="116">
        <v>112</v>
      </c>
      <c r="E42" s="58"/>
      <c r="F42" s="25"/>
    </row>
    <row r="43" spans="1:6" x14ac:dyDescent="0.25">
      <c r="A43" s="534" t="s">
        <v>47</v>
      </c>
      <c r="B43" s="404"/>
      <c r="C43" s="116" t="s">
        <v>48</v>
      </c>
      <c r="D43" s="116">
        <v>112</v>
      </c>
      <c r="E43" s="58">
        <v>40000</v>
      </c>
      <c r="F43" s="25"/>
    </row>
    <row r="44" spans="1:6" x14ac:dyDescent="0.25">
      <c r="A44" s="531" t="s">
        <v>49</v>
      </c>
      <c r="B44" s="381"/>
      <c r="C44" s="115" t="s">
        <v>50</v>
      </c>
      <c r="D44" s="116">
        <v>112</v>
      </c>
      <c r="E44" s="58">
        <v>60000</v>
      </c>
      <c r="F44" s="25"/>
    </row>
    <row r="45" spans="1:6" x14ac:dyDescent="0.25">
      <c r="A45" s="531" t="s">
        <v>33</v>
      </c>
      <c r="B45" s="381"/>
      <c r="C45" s="115" t="s">
        <v>51</v>
      </c>
      <c r="D45" s="116">
        <v>112</v>
      </c>
      <c r="E45" s="58"/>
      <c r="F45" s="25"/>
    </row>
    <row r="46" spans="1:6" x14ac:dyDescent="0.25">
      <c r="A46" s="534" t="s">
        <v>52</v>
      </c>
      <c r="B46" s="404"/>
      <c r="C46" s="116" t="s">
        <v>53</v>
      </c>
      <c r="D46" s="116">
        <v>112</v>
      </c>
      <c r="E46" s="58"/>
      <c r="F46" s="25"/>
    </row>
    <row r="47" spans="1:6" x14ac:dyDescent="0.25">
      <c r="A47" s="534" t="s">
        <v>39</v>
      </c>
      <c r="B47" s="404"/>
      <c r="C47" s="116" t="s">
        <v>54</v>
      </c>
      <c r="D47" s="116">
        <v>112</v>
      </c>
      <c r="E47" s="58"/>
      <c r="F47" s="25"/>
    </row>
    <row r="48" spans="1:6" x14ac:dyDescent="0.25">
      <c r="A48" s="534" t="s">
        <v>55</v>
      </c>
      <c r="B48" s="404"/>
      <c r="C48" s="116" t="s">
        <v>56</v>
      </c>
      <c r="D48" s="116">
        <v>112</v>
      </c>
      <c r="E48" s="58"/>
      <c r="F48" s="25"/>
    </row>
    <row r="49" spans="1:6" x14ac:dyDescent="0.25">
      <c r="A49" s="531" t="s">
        <v>35</v>
      </c>
      <c r="B49" s="381"/>
      <c r="C49" s="115" t="s">
        <v>57</v>
      </c>
      <c r="D49" s="116">
        <v>112</v>
      </c>
      <c r="E49" s="58"/>
      <c r="F49" s="25"/>
    </row>
    <row r="50" spans="1:6" x14ac:dyDescent="0.25">
      <c r="A50" s="534" t="s">
        <v>58</v>
      </c>
      <c r="B50" s="404"/>
      <c r="C50" s="116" t="s">
        <v>59</v>
      </c>
      <c r="D50" s="116">
        <v>112</v>
      </c>
      <c r="E50" s="58"/>
      <c r="F50" s="25"/>
    </row>
    <row r="51" spans="1:6" x14ac:dyDescent="0.25">
      <c r="A51" s="349" t="s">
        <v>85</v>
      </c>
      <c r="B51" s="350"/>
      <c r="C51" s="120">
        <v>339039</v>
      </c>
      <c r="D51" s="120">
        <v>112</v>
      </c>
      <c r="E51" s="16">
        <f>SUM(E40:E50)</f>
        <v>1481280</v>
      </c>
      <c r="F51" s="25"/>
    </row>
    <row r="52" spans="1:6" x14ac:dyDescent="0.25">
      <c r="A52" s="534" t="s">
        <v>61</v>
      </c>
      <c r="B52" s="404"/>
      <c r="C52" s="116" t="s">
        <v>62</v>
      </c>
      <c r="D52" s="116">
        <v>112</v>
      </c>
      <c r="E52" s="58">
        <v>70000</v>
      </c>
      <c r="F52" s="25"/>
    </row>
    <row r="53" spans="1:6" x14ac:dyDescent="0.25">
      <c r="A53" s="349" t="s">
        <v>85</v>
      </c>
      <c r="B53" s="350"/>
      <c r="C53" s="120">
        <v>339047</v>
      </c>
      <c r="D53" s="120">
        <v>112</v>
      </c>
      <c r="E53" s="16">
        <f>SUM(E52)</f>
        <v>70000</v>
      </c>
      <c r="F53" s="25"/>
    </row>
    <row r="54" spans="1:6" x14ac:dyDescent="0.25">
      <c r="A54" s="534" t="s">
        <v>63</v>
      </c>
      <c r="B54" s="404"/>
      <c r="C54" s="116" t="s">
        <v>64</v>
      </c>
      <c r="D54" s="116">
        <v>112</v>
      </c>
      <c r="E54" s="58"/>
      <c r="F54" s="25"/>
    </row>
    <row r="55" spans="1:6" x14ac:dyDescent="0.25">
      <c r="A55" s="349" t="s">
        <v>85</v>
      </c>
      <c r="B55" s="350"/>
      <c r="C55" s="120">
        <v>339093</v>
      </c>
      <c r="D55" s="120">
        <v>112</v>
      </c>
      <c r="E55" s="16">
        <f>SUM(E54)</f>
        <v>0</v>
      </c>
      <c r="F55" s="25"/>
    </row>
    <row r="56" spans="1:6" x14ac:dyDescent="0.25">
      <c r="A56" s="535" t="s">
        <v>86</v>
      </c>
      <c r="B56" s="536"/>
      <c r="C56" s="121">
        <v>339000</v>
      </c>
      <c r="D56" s="121">
        <v>112</v>
      </c>
      <c r="E56" s="17">
        <f>SUM(E13,E15,E17,E20,E22,E24,E28,E31,E36,E39,E51,E53,E55)</f>
        <v>8515324</v>
      </c>
      <c r="F56" s="25"/>
    </row>
    <row r="57" spans="1:6" x14ac:dyDescent="0.25">
      <c r="A57" s="534" t="s">
        <v>65</v>
      </c>
      <c r="B57" s="404"/>
      <c r="C57" s="116" t="s">
        <v>66</v>
      </c>
      <c r="D57" s="116">
        <v>112</v>
      </c>
      <c r="E57" s="58"/>
      <c r="F57" s="25"/>
    </row>
    <row r="58" spans="1:6" x14ac:dyDescent="0.25">
      <c r="A58" s="349" t="s">
        <v>85</v>
      </c>
      <c r="B58" s="350"/>
      <c r="C58" s="120">
        <v>339147</v>
      </c>
      <c r="D58" s="120">
        <v>112</v>
      </c>
      <c r="E58" s="16">
        <f>SUM(E57)</f>
        <v>0</v>
      </c>
      <c r="F58" s="25"/>
    </row>
    <row r="59" spans="1:6" x14ac:dyDescent="0.25">
      <c r="A59" s="537" t="s">
        <v>67</v>
      </c>
      <c r="B59" s="538"/>
      <c r="C59" s="122" t="s">
        <v>68</v>
      </c>
      <c r="D59" s="116">
        <v>112</v>
      </c>
      <c r="E59" s="58">
        <v>10000</v>
      </c>
      <c r="F59" s="25"/>
    </row>
    <row r="60" spans="1:6" x14ac:dyDescent="0.25">
      <c r="A60" s="349" t="s">
        <v>85</v>
      </c>
      <c r="B60" s="350"/>
      <c r="C60" s="120">
        <v>339147</v>
      </c>
      <c r="D60" s="120">
        <v>112</v>
      </c>
      <c r="E60" s="16">
        <f>SUM(E59)</f>
        <v>10000</v>
      </c>
      <c r="F60" s="25"/>
    </row>
    <row r="61" spans="1:6" x14ac:dyDescent="0.25">
      <c r="A61" s="539" t="s">
        <v>86</v>
      </c>
      <c r="B61" s="540"/>
      <c r="C61" s="123">
        <v>339100</v>
      </c>
      <c r="D61" s="123">
        <v>112</v>
      </c>
      <c r="E61" s="103">
        <f>SUM(E58,E60)</f>
        <v>10000</v>
      </c>
      <c r="F61" s="25"/>
    </row>
    <row r="62" spans="1:6" x14ac:dyDescent="0.25">
      <c r="A62" s="541" t="s">
        <v>129</v>
      </c>
      <c r="B62" s="542"/>
      <c r="C62" s="124"/>
      <c r="D62" s="125"/>
      <c r="E62" s="104">
        <f>SUM(E56,E61)</f>
        <v>8525324</v>
      </c>
      <c r="F62" s="25"/>
    </row>
    <row r="63" spans="1:6" x14ac:dyDescent="0.25">
      <c r="A63" s="543" t="s">
        <v>96</v>
      </c>
      <c r="B63" s="544"/>
      <c r="C63" s="544"/>
      <c r="D63" s="544"/>
      <c r="E63" s="545"/>
      <c r="F63" s="25"/>
    </row>
    <row r="64" spans="1:6" x14ac:dyDescent="0.25">
      <c r="A64" s="534" t="s">
        <v>14</v>
      </c>
      <c r="B64" s="404"/>
      <c r="C64" s="116" t="s">
        <v>69</v>
      </c>
      <c r="D64" s="116">
        <v>112</v>
      </c>
      <c r="E64" s="58"/>
      <c r="F64" s="25"/>
    </row>
    <row r="65" spans="1:6" x14ac:dyDescent="0.25">
      <c r="A65" s="349" t="s">
        <v>85</v>
      </c>
      <c r="B65" s="350"/>
      <c r="C65" s="120">
        <v>449030</v>
      </c>
      <c r="D65" s="120">
        <v>112</v>
      </c>
      <c r="E65" s="16">
        <f>SUM(E64)</f>
        <v>0</v>
      </c>
      <c r="F65" s="25"/>
    </row>
    <row r="66" spans="1:6" x14ac:dyDescent="0.25">
      <c r="A66" s="534" t="s">
        <v>70</v>
      </c>
      <c r="B66" s="404"/>
      <c r="C66" s="116" t="s">
        <v>71</v>
      </c>
      <c r="D66" s="116">
        <v>112</v>
      </c>
      <c r="E66" s="58"/>
      <c r="F66" s="25"/>
    </row>
    <row r="67" spans="1:6" x14ac:dyDescent="0.25">
      <c r="A67" s="349" t="s">
        <v>85</v>
      </c>
      <c r="B67" s="350"/>
      <c r="C67" s="120">
        <v>449036</v>
      </c>
      <c r="D67" s="120">
        <v>112</v>
      </c>
      <c r="E67" s="16">
        <f>SUM(E66)</f>
        <v>0</v>
      </c>
      <c r="F67" s="25"/>
    </row>
    <row r="68" spans="1:6" x14ac:dyDescent="0.25">
      <c r="A68" s="534" t="s">
        <v>70</v>
      </c>
      <c r="B68" s="404"/>
      <c r="C68" s="116" t="s">
        <v>72</v>
      </c>
      <c r="D68" s="116">
        <v>112</v>
      </c>
      <c r="E68" s="58">
        <v>205000</v>
      </c>
      <c r="F68" s="25"/>
    </row>
    <row r="69" spans="1:6" x14ac:dyDescent="0.25">
      <c r="A69" s="349" t="s">
        <v>85</v>
      </c>
      <c r="B69" s="350"/>
      <c r="C69" s="120">
        <v>449039</v>
      </c>
      <c r="D69" s="120">
        <v>112</v>
      </c>
      <c r="E69" s="16">
        <f>SUM(E68)</f>
        <v>205000</v>
      </c>
      <c r="F69" s="25"/>
    </row>
    <row r="70" spans="1:6" x14ac:dyDescent="0.25">
      <c r="A70" s="534" t="s">
        <v>73</v>
      </c>
      <c r="B70" s="404"/>
      <c r="C70" s="116" t="s">
        <v>74</v>
      </c>
      <c r="D70" s="116">
        <v>112</v>
      </c>
      <c r="E70" s="58">
        <v>1264000</v>
      </c>
      <c r="F70" s="25"/>
    </row>
    <row r="71" spans="1:6" x14ac:dyDescent="0.25">
      <c r="A71" s="349" t="s">
        <v>85</v>
      </c>
      <c r="B71" s="350"/>
      <c r="C71" s="120">
        <v>449051</v>
      </c>
      <c r="D71" s="120">
        <v>112</v>
      </c>
      <c r="E71" s="16">
        <f>E70</f>
        <v>1264000</v>
      </c>
      <c r="F71" s="25"/>
    </row>
    <row r="72" spans="1:6" x14ac:dyDescent="0.25">
      <c r="A72" s="534" t="s">
        <v>75</v>
      </c>
      <c r="B72" s="404"/>
      <c r="C72" s="116" t="s">
        <v>76</v>
      </c>
      <c r="D72" s="116">
        <v>112</v>
      </c>
      <c r="E72" s="58">
        <v>1236000</v>
      </c>
      <c r="F72" s="25"/>
    </row>
    <row r="73" spans="1:6" x14ac:dyDescent="0.25">
      <c r="A73" s="534" t="s">
        <v>77</v>
      </c>
      <c r="B73" s="404"/>
      <c r="C73" s="116" t="s">
        <v>78</v>
      </c>
      <c r="D73" s="116">
        <v>112</v>
      </c>
      <c r="E73" s="58">
        <v>200000</v>
      </c>
      <c r="F73" s="25"/>
    </row>
    <row r="74" spans="1:6" x14ac:dyDescent="0.25">
      <c r="A74" s="534" t="s">
        <v>79</v>
      </c>
      <c r="B74" s="404"/>
      <c r="C74" s="116" t="s">
        <v>80</v>
      </c>
      <c r="D74" s="116">
        <v>112</v>
      </c>
      <c r="E74" s="58"/>
      <c r="F74" s="25"/>
    </row>
    <row r="75" spans="1:6" x14ac:dyDescent="0.25">
      <c r="A75" s="349" t="s">
        <v>85</v>
      </c>
      <c r="B75" s="350"/>
      <c r="C75" s="120">
        <v>449052</v>
      </c>
      <c r="D75" s="120">
        <v>112</v>
      </c>
      <c r="E75" s="16">
        <f>SUM(E72:E74)</f>
        <v>1436000</v>
      </c>
      <c r="F75" s="25"/>
    </row>
    <row r="76" spans="1:6" x14ac:dyDescent="0.25">
      <c r="A76" s="553" t="s">
        <v>86</v>
      </c>
      <c r="B76" s="554"/>
      <c r="C76" s="126">
        <v>449000</v>
      </c>
      <c r="D76" s="126">
        <v>112</v>
      </c>
      <c r="E76" s="105">
        <f>SUM(E65,E67,E69,E71,E75)</f>
        <v>2905000</v>
      </c>
      <c r="F76" s="25"/>
    </row>
    <row r="77" spans="1:6" x14ac:dyDescent="0.25">
      <c r="A77" s="534" t="s">
        <v>81</v>
      </c>
      <c r="B77" s="404"/>
      <c r="C77" s="116" t="s">
        <v>82</v>
      </c>
      <c r="D77" s="116">
        <v>112</v>
      </c>
      <c r="E77" s="58">
        <v>600000</v>
      </c>
      <c r="F77" s="25"/>
    </row>
    <row r="78" spans="1:6" x14ac:dyDescent="0.25">
      <c r="A78" s="349" t="s">
        <v>85</v>
      </c>
      <c r="B78" s="350"/>
      <c r="C78" s="127">
        <v>459061</v>
      </c>
      <c r="D78" s="127">
        <v>112</v>
      </c>
      <c r="E78" s="16">
        <f>SUM(E77)</f>
        <v>600000</v>
      </c>
      <c r="F78" s="25"/>
    </row>
    <row r="79" spans="1:6" x14ac:dyDescent="0.25">
      <c r="A79" s="546" t="s">
        <v>86</v>
      </c>
      <c r="B79" s="547"/>
      <c r="C79" s="128">
        <v>459000</v>
      </c>
      <c r="D79" s="128">
        <v>112</v>
      </c>
      <c r="E79" s="106">
        <f>SUM(E78)</f>
        <v>600000</v>
      </c>
      <c r="F79" s="25"/>
    </row>
    <row r="80" spans="1:6" x14ac:dyDescent="0.25">
      <c r="A80" s="548" t="s">
        <v>131</v>
      </c>
      <c r="B80" s="549"/>
      <c r="C80" s="129"/>
      <c r="D80" s="129"/>
      <c r="E80" s="107">
        <f>SUM(E76,E79)</f>
        <v>3505000</v>
      </c>
      <c r="F80" s="25"/>
    </row>
    <row r="81" spans="1:6" ht="15.75" thickBot="1" x14ac:dyDescent="0.3">
      <c r="A81" s="550" t="s">
        <v>130</v>
      </c>
      <c r="B81" s="551"/>
      <c r="C81" s="131"/>
      <c r="D81" s="130"/>
      <c r="E81" s="15">
        <f>SUM(E62,E80)</f>
        <v>12030324</v>
      </c>
      <c r="F81" s="25"/>
    </row>
    <row r="82" spans="1:6" x14ac:dyDescent="0.25">
      <c r="A82" s="25"/>
      <c r="B82" s="25"/>
      <c r="C82" s="25"/>
      <c r="D82" s="25"/>
      <c r="E82" s="25"/>
      <c r="F82" s="25"/>
    </row>
    <row r="83" spans="1:6" x14ac:dyDescent="0.25">
      <c r="A83" s="25"/>
      <c r="B83" s="25"/>
      <c r="C83" s="25"/>
      <c r="D83" s="25"/>
      <c r="E83" s="25"/>
      <c r="F83" s="25"/>
    </row>
    <row r="84" spans="1:6" x14ac:dyDescent="0.25">
      <c r="A84" s="552" t="s">
        <v>87</v>
      </c>
      <c r="B84" s="552"/>
      <c r="C84" s="552"/>
      <c r="D84" s="552"/>
      <c r="E84" s="552"/>
      <c r="F84" s="25"/>
    </row>
    <row r="85" spans="1:6" ht="15.75" thickBot="1" x14ac:dyDescent="0.3">
      <c r="A85" s="340"/>
      <c r="B85" s="340"/>
      <c r="C85" s="132"/>
      <c r="D85" s="133"/>
      <c r="E85" s="134"/>
      <c r="F85" s="25"/>
    </row>
    <row r="86" spans="1:6" ht="25.5" thickBot="1" x14ac:dyDescent="0.3">
      <c r="A86" s="341" t="s">
        <v>1</v>
      </c>
      <c r="B86" s="342"/>
      <c r="C86" s="136" t="s">
        <v>2</v>
      </c>
      <c r="D86" s="136" t="s">
        <v>3</v>
      </c>
      <c r="E86" s="135" t="s">
        <v>122</v>
      </c>
      <c r="F86" s="25"/>
    </row>
    <row r="87" spans="1:6" ht="15.75" thickBot="1" x14ac:dyDescent="0.3">
      <c r="A87" s="346" t="s">
        <v>95</v>
      </c>
      <c r="B87" s="347"/>
      <c r="C87" s="347"/>
      <c r="D87" s="347"/>
      <c r="E87" s="348"/>
      <c r="F87" s="25"/>
    </row>
    <row r="88" spans="1:6" x14ac:dyDescent="0.25">
      <c r="A88" s="303" t="s">
        <v>8</v>
      </c>
      <c r="B88" s="304"/>
      <c r="C88" s="140">
        <v>339018</v>
      </c>
      <c r="D88" s="141">
        <v>100</v>
      </c>
      <c r="E88" s="58">
        <v>4653708</v>
      </c>
      <c r="F88" s="25"/>
    </row>
    <row r="89" spans="1:6" x14ac:dyDescent="0.25">
      <c r="A89" s="303" t="s">
        <v>12</v>
      </c>
      <c r="B89" s="304"/>
      <c r="C89" s="138">
        <v>339030</v>
      </c>
      <c r="D89" s="141">
        <v>100</v>
      </c>
      <c r="E89" s="58"/>
      <c r="F89" s="25"/>
    </row>
    <row r="90" spans="1:6" x14ac:dyDescent="0.25">
      <c r="A90" s="303" t="s">
        <v>88</v>
      </c>
      <c r="B90" s="304"/>
      <c r="C90" s="140">
        <v>339031</v>
      </c>
      <c r="D90" s="142">
        <v>100</v>
      </c>
      <c r="E90" s="58"/>
      <c r="F90" s="25"/>
    </row>
    <row r="91" spans="1:6" x14ac:dyDescent="0.25">
      <c r="A91" s="303" t="s">
        <v>104</v>
      </c>
      <c r="B91" s="304"/>
      <c r="C91" s="138">
        <v>339032</v>
      </c>
      <c r="D91" s="144">
        <v>100</v>
      </c>
      <c r="E91" s="58"/>
      <c r="F91" s="25"/>
    </row>
    <row r="92" spans="1:6" x14ac:dyDescent="0.25">
      <c r="A92" s="303" t="s">
        <v>89</v>
      </c>
      <c r="B92" s="304"/>
      <c r="C92" s="139">
        <v>339033</v>
      </c>
      <c r="D92" s="143">
        <v>100</v>
      </c>
      <c r="E92" s="58"/>
      <c r="F92" s="25"/>
    </row>
    <row r="93" spans="1:6" x14ac:dyDescent="0.25">
      <c r="A93" s="303" t="s">
        <v>90</v>
      </c>
      <c r="B93" s="304"/>
      <c r="C93" s="138">
        <v>339036</v>
      </c>
      <c r="D93" s="144">
        <v>100</v>
      </c>
      <c r="E93" s="58"/>
      <c r="F93" s="25"/>
    </row>
    <row r="94" spans="1:6" x14ac:dyDescent="0.25">
      <c r="A94" s="303" t="s">
        <v>60</v>
      </c>
      <c r="B94" s="304"/>
      <c r="C94" s="137">
        <v>339039</v>
      </c>
      <c r="D94" s="145">
        <v>100</v>
      </c>
      <c r="E94" s="58"/>
      <c r="F94" s="25"/>
    </row>
    <row r="95" spans="1:6" x14ac:dyDescent="0.25">
      <c r="A95" s="355" t="s">
        <v>83</v>
      </c>
      <c r="B95" s="356"/>
      <c r="C95" s="147">
        <v>339000</v>
      </c>
      <c r="D95" s="146">
        <v>100</v>
      </c>
      <c r="E95" s="17">
        <f>SUM(E88:E94)</f>
        <v>4653708</v>
      </c>
      <c r="F95" s="25"/>
    </row>
    <row r="96" spans="1:6" ht="15.75" thickBot="1" x14ac:dyDescent="0.3">
      <c r="A96" s="555" t="s">
        <v>129</v>
      </c>
      <c r="B96" s="556"/>
      <c r="C96" s="148"/>
      <c r="D96" s="149"/>
      <c r="E96" s="18">
        <f>E95</f>
        <v>4653708</v>
      </c>
      <c r="F96" s="25"/>
    </row>
    <row r="97" spans="1:6" ht="15.75" thickBot="1" x14ac:dyDescent="0.3">
      <c r="A97" s="314" t="s">
        <v>96</v>
      </c>
      <c r="B97" s="315"/>
      <c r="C97" s="315"/>
      <c r="D97" s="315"/>
      <c r="E97" s="316"/>
      <c r="F97" s="25"/>
    </row>
    <row r="98" spans="1:6" x14ac:dyDescent="0.25">
      <c r="A98" s="317" t="s">
        <v>75</v>
      </c>
      <c r="B98" s="318"/>
      <c r="C98" s="138">
        <v>449052</v>
      </c>
      <c r="D98" s="144">
        <v>100</v>
      </c>
      <c r="E98" s="58"/>
      <c r="F98" s="25"/>
    </row>
    <row r="99" spans="1:6" x14ac:dyDescent="0.25">
      <c r="A99" s="353" t="s">
        <v>83</v>
      </c>
      <c r="B99" s="354"/>
      <c r="C99" s="150">
        <v>449000</v>
      </c>
      <c r="D99" s="151">
        <v>100</v>
      </c>
      <c r="E99" s="11">
        <f>SUM(E98)</f>
        <v>0</v>
      </c>
      <c r="F99" s="25"/>
    </row>
    <row r="100" spans="1:6" x14ac:dyDescent="0.25">
      <c r="A100" s="100" t="s">
        <v>84</v>
      </c>
      <c r="B100" s="153"/>
      <c r="C100" s="152">
        <v>449000</v>
      </c>
      <c r="D100" s="152">
        <v>100</v>
      </c>
      <c r="E100" s="108">
        <f>SUM(E99)</f>
        <v>0</v>
      </c>
      <c r="F100" s="25"/>
    </row>
    <row r="101" spans="1:6" x14ac:dyDescent="0.25">
      <c r="A101" s="558" t="s">
        <v>131</v>
      </c>
      <c r="B101" s="559"/>
      <c r="C101" s="154"/>
      <c r="D101" s="154"/>
      <c r="E101" s="21">
        <f>E100</f>
        <v>0</v>
      </c>
      <c r="F101" s="25"/>
    </row>
    <row r="102" spans="1:6" ht="15.75" thickBot="1" x14ac:dyDescent="0.3">
      <c r="A102" s="319" t="s">
        <v>130</v>
      </c>
      <c r="B102" s="376"/>
      <c r="C102" s="131"/>
      <c r="D102" s="130"/>
      <c r="E102" s="15">
        <f>SUM(E96,E101)</f>
        <v>4653708</v>
      </c>
      <c r="F102" s="25"/>
    </row>
    <row r="103" spans="1:6" x14ac:dyDescent="0.25">
      <c r="A103" s="25"/>
      <c r="B103" s="25"/>
      <c r="C103" s="25"/>
      <c r="D103" s="25"/>
      <c r="E103" s="25"/>
      <c r="F103" s="25"/>
    </row>
    <row r="104" spans="1:6" ht="15.75" thickBot="1" x14ac:dyDescent="0.3">
      <c r="A104" s="25"/>
      <c r="B104" s="25"/>
      <c r="C104" s="25"/>
      <c r="D104" s="25"/>
      <c r="E104" s="25"/>
      <c r="F104" s="25"/>
    </row>
    <row r="105" spans="1:6" x14ac:dyDescent="0.25">
      <c r="A105" s="560" t="s">
        <v>91</v>
      </c>
      <c r="B105" s="561"/>
      <c r="C105" s="561"/>
      <c r="D105" s="561"/>
      <c r="E105" s="562"/>
      <c r="F105" s="25"/>
    </row>
    <row r="106" spans="1:6" x14ac:dyDescent="0.25">
      <c r="A106" s="563" t="s">
        <v>92</v>
      </c>
      <c r="B106" s="552"/>
      <c r="C106" s="552"/>
      <c r="D106" s="552"/>
      <c r="E106" s="564"/>
      <c r="F106" s="25"/>
    </row>
    <row r="107" spans="1:6" ht="15.75" thickBot="1" x14ac:dyDescent="0.3">
      <c r="A107" s="157"/>
      <c r="B107" s="156"/>
      <c r="C107" s="155"/>
      <c r="D107" s="158"/>
      <c r="E107" s="159"/>
      <c r="F107" s="25"/>
    </row>
    <row r="108" spans="1:6" ht="15" customHeight="1" thickBot="1" x14ac:dyDescent="0.3">
      <c r="A108" s="368" t="s">
        <v>1</v>
      </c>
      <c r="B108" s="557"/>
      <c r="C108" s="136" t="s">
        <v>2</v>
      </c>
      <c r="D108" s="136" t="s">
        <v>3</v>
      </c>
      <c r="E108" s="160" t="s">
        <v>122</v>
      </c>
      <c r="F108" s="25"/>
    </row>
    <row r="109" spans="1:6" ht="21" customHeight="1" thickBot="1" x14ac:dyDescent="0.3">
      <c r="A109" s="161" t="s">
        <v>95</v>
      </c>
      <c r="B109" s="162"/>
      <c r="C109" s="162"/>
      <c r="D109" s="162"/>
      <c r="E109" s="163"/>
      <c r="F109" s="25"/>
    </row>
    <row r="110" spans="1:6" x14ac:dyDescent="0.25">
      <c r="A110" s="303" t="s">
        <v>4</v>
      </c>
      <c r="B110" s="304"/>
      <c r="C110" s="140" t="s">
        <v>5</v>
      </c>
      <c r="D110" s="144">
        <v>112</v>
      </c>
      <c r="E110" s="58">
        <v>100000</v>
      </c>
      <c r="F110" s="25"/>
    </row>
    <row r="111" spans="1:6" x14ac:dyDescent="0.25">
      <c r="A111" s="303" t="s">
        <v>93</v>
      </c>
      <c r="B111" s="304"/>
      <c r="C111" s="140" t="s">
        <v>7</v>
      </c>
      <c r="D111" s="144">
        <v>112</v>
      </c>
      <c r="E111" s="58"/>
      <c r="F111" s="25"/>
    </row>
    <row r="112" spans="1:6" x14ac:dyDescent="0.25">
      <c r="A112" s="321" t="s">
        <v>85</v>
      </c>
      <c r="B112" s="322"/>
      <c r="C112" s="164">
        <v>339014</v>
      </c>
      <c r="D112" s="127">
        <v>112</v>
      </c>
      <c r="E112" s="16">
        <f>SUM(E110:E111)</f>
        <v>100000</v>
      </c>
      <c r="F112" s="25"/>
    </row>
    <row r="113" spans="1:6" x14ac:dyDescent="0.25">
      <c r="A113" s="303" t="s">
        <v>12</v>
      </c>
      <c r="B113" s="304"/>
      <c r="C113" s="138">
        <v>339030</v>
      </c>
      <c r="D113" s="144">
        <v>112</v>
      </c>
      <c r="E113" s="58"/>
      <c r="F113" s="25"/>
    </row>
    <row r="114" spans="1:6" x14ac:dyDescent="0.25">
      <c r="A114" s="321" t="s">
        <v>85</v>
      </c>
      <c r="B114" s="322"/>
      <c r="C114" s="165">
        <v>339030</v>
      </c>
      <c r="D114" s="127">
        <v>112</v>
      </c>
      <c r="E114" s="16">
        <f>SUM(E113)</f>
        <v>0</v>
      </c>
      <c r="F114" s="25"/>
    </row>
    <row r="115" spans="1:6" x14ac:dyDescent="0.25">
      <c r="A115" s="303" t="s">
        <v>19</v>
      </c>
      <c r="B115" s="304"/>
      <c r="C115" s="138" t="s">
        <v>20</v>
      </c>
      <c r="D115" s="144">
        <v>112</v>
      </c>
      <c r="E115" s="58">
        <v>100000</v>
      </c>
      <c r="F115" s="25"/>
    </row>
    <row r="116" spans="1:6" x14ac:dyDescent="0.25">
      <c r="A116" s="303" t="s">
        <v>21</v>
      </c>
      <c r="B116" s="304"/>
      <c r="C116" s="138" t="s">
        <v>22</v>
      </c>
      <c r="D116" s="144">
        <v>112</v>
      </c>
      <c r="E116" s="58"/>
      <c r="F116" s="25"/>
    </row>
    <row r="117" spans="1:6" x14ac:dyDescent="0.25">
      <c r="A117" s="321" t="s">
        <v>85</v>
      </c>
      <c r="B117" s="322"/>
      <c r="C117" s="165">
        <v>339033</v>
      </c>
      <c r="D117" s="127">
        <v>112</v>
      </c>
      <c r="E117" s="16">
        <f>SUM(E115:E116)</f>
        <v>100000</v>
      </c>
      <c r="F117" s="25"/>
    </row>
    <row r="118" spans="1:6" x14ac:dyDescent="0.25">
      <c r="A118" s="303" t="s">
        <v>29</v>
      </c>
      <c r="B118" s="304"/>
      <c r="C118" s="138">
        <v>339036</v>
      </c>
      <c r="D118" s="144">
        <v>112</v>
      </c>
      <c r="E118" s="58">
        <v>20000</v>
      </c>
      <c r="F118" s="25"/>
    </row>
    <row r="119" spans="1:6" x14ac:dyDescent="0.25">
      <c r="A119" s="321" t="s">
        <v>85</v>
      </c>
      <c r="B119" s="322"/>
      <c r="C119" s="165">
        <v>339036</v>
      </c>
      <c r="D119" s="127">
        <v>112</v>
      </c>
      <c r="E119" s="16">
        <f>SUM(E118)</f>
        <v>20000</v>
      </c>
      <c r="F119" s="25"/>
    </row>
    <row r="120" spans="1:6" x14ac:dyDescent="0.25">
      <c r="A120" s="303" t="s">
        <v>94</v>
      </c>
      <c r="B120" s="304"/>
      <c r="C120" s="138">
        <v>339039</v>
      </c>
      <c r="D120" s="144">
        <v>112</v>
      </c>
      <c r="E120" s="58">
        <v>93174.95</v>
      </c>
      <c r="F120" s="25"/>
    </row>
    <row r="121" spans="1:6" x14ac:dyDescent="0.25">
      <c r="A121" s="321" t="s">
        <v>85</v>
      </c>
      <c r="B121" s="322"/>
      <c r="C121" s="165">
        <v>339039</v>
      </c>
      <c r="D121" s="127">
        <v>112</v>
      </c>
      <c r="E121" s="16">
        <f>SUM(E120)</f>
        <v>93174.95</v>
      </c>
      <c r="F121" s="25"/>
    </row>
    <row r="122" spans="1:6" x14ac:dyDescent="0.25">
      <c r="A122" s="303" t="s">
        <v>63</v>
      </c>
      <c r="B122" s="304"/>
      <c r="C122" s="141">
        <v>339093</v>
      </c>
      <c r="D122" s="144">
        <v>112</v>
      </c>
      <c r="E122" s="58">
        <v>320000</v>
      </c>
      <c r="F122" s="25"/>
    </row>
    <row r="123" spans="1:6" x14ac:dyDescent="0.25">
      <c r="A123" s="435" t="s">
        <v>85</v>
      </c>
      <c r="B123" s="436"/>
      <c r="C123" s="86">
        <v>339093</v>
      </c>
      <c r="D123" s="127">
        <v>112</v>
      </c>
      <c r="E123" s="16">
        <f>SUM(E122)</f>
        <v>320000</v>
      </c>
      <c r="F123" s="25"/>
    </row>
    <row r="124" spans="1:6" x14ac:dyDescent="0.25">
      <c r="A124" s="363" t="s">
        <v>83</v>
      </c>
      <c r="B124" s="364"/>
      <c r="C124" s="147">
        <v>339000</v>
      </c>
      <c r="D124" s="146">
        <v>112</v>
      </c>
      <c r="E124" s="17">
        <f>SUM(E112,E114,E117,E119,E121,E123,)</f>
        <v>633174.94999999995</v>
      </c>
      <c r="F124" s="25"/>
    </row>
    <row r="125" spans="1:6" ht="15.75" thickBot="1" x14ac:dyDescent="0.3">
      <c r="A125" s="555" t="s">
        <v>129</v>
      </c>
      <c r="B125" s="556"/>
      <c r="C125" s="148"/>
      <c r="D125" s="149"/>
      <c r="E125" s="18">
        <f>E124</f>
        <v>633174.94999999995</v>
      </c>
      <c r="F125" s="25"/>
    </row>
    <row r="126" spans="1:6" ht="15.75" thickBot="1" x14ac:dyDescent="0.3">
      <c r="A126" s="166" t="s">
        <v>96</v>
      </c>
      <c r="B126" s="101"/>
      <c r="C126" s="101"/>
      <c r="D126" s="101"/>
      <c r="E126" s="102"/>
      <c r="F126" s="25"/>
    </row>
    <row r="127" spans="1:6" x14ac:dyDescent="0.25">
      <c r="A127" s="303" t="s">
        <v>75</v>
      </c>
      <c r="B127" s="304"/>
      <c r="C127" s="168">
        <v>449052</v>
      </c>
      <c r="D127" s="145">
        <v>112</v>
      </c>
      <c r="E127" s="58"/>
      <c r="F127" s="25"/>
    </row>
    <row r="128" spans="1:6" x14ac:dyDescent="0.25">
      <c r="A128" s="372" t="s">
        <v>83</v>
      </c>
      <c r="B128" s="574"/>
      <c r="C128" s="150">
        <v>449000</v>
      </c>
      <c r="D128" s="151">
        <v>112</v>
      </c>
      <c r="E128" s="11">
        <f>SUM(E127)</f>
        <v>0</v>
      </c>
      <c r="F128" s="25"/>
    </row>
    <row r="129" spans="1:6" x14ac:dyDescent="0.25">
      <c r="A129" s="374" t="s">
        <v>84</v>
      </c>
      <c r="B129" s="375"/>
      <c r="C129" s="167">
        <v>449000</v>
      </c>
      <c r="D129" s="167">
        <v>112</v>
      </c>
      <c r="E129" s="20">
        <f>SUM(E128)</f>
        <v>0</v>
      </c>
      <c r="F129" s="25"/>
    </row>
    <row r="130" spans="1:6" x14ac:dyDescent="0.25">
      <c r="A130" s="558" t="s">
        <v>131</v>
      </c>
      <c r="B130" s="559"/>
      <c r="C130" s="154"/>
      <c r="D130" s="154"/>
      <c r="E130" s="21">
        <f>E129</f>
        <v>0</v>
      </c>
      <c r="F130" s="25"/>
    </row>
    <row r="131" spans="1:6" ht="15.75" thickBot="1" x14ac:dyDescent="0.3">
      <c r="A131" s="319" t="s">
        <v>130</v>
      </c>
      <c r="B131" s="376"/>
      <c r="C131" s="131"/>
      <c r="D131" s="130"/>
      <c r="E131" s="15">
        <f>SUM(E125,E130)</f>
        <v>633174.94999999995</v>
      </c>
      <c r="F131" s="25"/>
    </row>
    <row r="132" spans="1:6" x14ac:dyDescent="0.25">
      <c r="A132" s="25"/>
      <c r="B132" s="25"/>
      <c r="C132" s="25"/>
      <c r="D132" s="25"/>
      <c r="E132" s="25"/>
      <c r="F132" s="25"/>
    </row>
    <row r="133" spans="1:6" ht="15.75" thickBot="1" x14ac:dyDescent="0.3">
      <c r="A133" s="25"/>
      <c r="B133" s="25"/>
      <c r="C133" s="25"/>
      <c r="D133" s="25"/>
      <c r="E133" s="25"/>
      <c r="F133" s="25"/>
    </row>
    <row r="134" spans="1:6" x14ac:dyDescent="0.25">
      <c r="A134" s="575" t="s">
        <v>126</v>
      </c>
      <c r="B134" s="576"/>
      <c r="C134" s="576"/>
      <c r="D134" s="576"/>
      <c r="E134" s="577"/>
      <c r="F134" s="25"/>
    </row>
    <row r="135" spans="1:6" ht="24.75" x14ac:dyDescent="0.25">
      <c r="A135" s="548" t="s">
        <v>1</v>
      </c>
      <c r="B135" s="549"/>
      <c r="C135" s="170" t="s">
        <v>97</v>
      </c>
      <c r="D135" s="170" t="s">
        <v>3</v>
      </c>
      <c r="E135" s="114" t="s">
        <v>122</v>
      </c>
      <c r="F135" s="25"/>
    </row>
    <row r="136" spans="1:6" x14ac:dyDescent="0.25">
      <c r="A136" s="565" t="s">
        <v>99</v>
      </c>
      <c r="B136" s="566"/>
      <c r="C136" s="169" t="s">
        <v>98</v>
      </c>
      <c r="D136" s="169">
        <v>112</v>
      </c>
      <c r="E136" s="110">
        <f>E62</f>
        <v>8525324</v>
      </c>
      <c r="F136" s="25"/>
    </row>
    <row r="137" spans="1:6" x14ac:dyDescent="0.25">
      <c r="A137" s="565"/>
      <c r="B137" s="566"/>
      <c r="C137" s="169">
        <v>2994</v>
      </c>
      <c r="D137" s="169">
        <v>100</v>
      </c>
      <c r="E137" s="110">
        <f>E96</f>
        <v>4653708</v>
      </c>
      <c r="F137" s="25"/>
    </row>
    <row r="138" spans="1:6" ht="15" customHeight="1" x14ac:dyDescent="0.25">
      <c r="A138" s="565"/>
      <c r="B138" s="566"/>
      <c r="C138" s="169">
        <v>4572</v>
      </c>
      <c r="D138" s="169">
        <v>112</v>
      </c>
      <c r="E138" s="110">
        <f>E125</f>
        <v>633174.94999999995</v>
      </c>
      <c r="F138" s="25"/>
    </row>
    <row r="139" spans="1:6" ht="15" customHeight="1" x14ac:dyDescent="0.25">
      <c r="A139" s="565"/>
      <c r="B139" s="566"/>
      <c r="C139" s="567" t="s">
        <v>100</v>
      </c>
      <c r="D139" s="567"/>
      <c r="E139" s="109">
        <f>SUM(E136:E138)</f>
        <v>13812206.949999999</v>
      </c>
      <c r="F139" s="25"/>
    </row>
    <row r="140" spans="1:6" x14ac:dyDescent="0.25">
      <c r="A140" s="568" t="s">
        <v>101</v>
      </c>
      <c r="B140" s="569"/>
      <c r="C140" s="169" t="s">
        <v>98</v>
      </c>
      <c r="D140" s="169">
        <v>112</v>
      </c>
      <c r="E140" s="110">
        <f>E80</f>
        <v>3505000</v>
      </c>
      <c r="F140" s="25"/>
    </row>
    <row r="141" spans="1:6" x14ac:dyDescent="0.25">
      <c r="A141" s="568"/>
      <c r="B141" s="569"/>
      <c r="C141" s="169">
        <v>2994</v>
      </c>
      <c r="D141" s="169">
        <v>100</v>
      </c>
      <c r="E141" s="110">
        <f>E101</f>
        <v>0</v>
      </c>
      <c r="F141" s="25"/>
    </row>
    <row r="142" spans="1:6" x14ac:dyDescent="0.25">
      <c r="A142" s="568"/>
      <c r="B142" s="569"/>
      <c r="C142" s="169">
        <v>4572</v>
      </c>
      <c r="D142" s="169">
        <v>112</v>
      </c>
      <c r="E142" s="110">
        <f>E130</f>
        <v>0</v>
      </c>
      <c r="F142" s="25"/>
    </row>
    <row r="143" spans="1:6" x14ac:dyDescent="0.25">
      <c r="A143" s="570"/>
      <c r="B143" s="571"/>
      <c r="C143" s="567" t="s">
        <v>100</v>
      </c>
      <c r="D143" s="567"/>
      <c r="E143" s="109">
        <f>SUM(E140:E142)</f>
        <v>3505000</v>
      </c>
      <c r="F143" s="25"/>
    </row>
    <row r="144" spans="1:6" ht="15.75" thickBot="1" x14ac:dyDescent="0.3">
      <c r="A144" s="572" t="s">
        <v>102</v>
      </c>
      <c r="B144" s="573"/>
      <c r="C144" s="573"/>
      <c r="D144" s="573"/>
      <c r="E144" s="15">
        <f>SUM(E139,E143)</f>
        <v>17317206.949999999</v>
      </c>
      <c r="F144" s="25"/>
    </row>
    <row r="145" spans="1:6" x14ac:dyDescent="0.25">
      <c r="A145" s="25"/>
      <c r="B145" s="25"/>
      <c r="C145" s="65"/>
      <c r="D145" s="27"/>
      <c r="E145" s="98"/>
      <c r="F145" s="25"/>
    </row>
  </sheetData>
  <sheetProtection password="DF69" sheet="1" objects="1" scenarios="1" insertColumns="0" insertRows="0" deleteColumns="0" deleteRows="0"/>
  <mergeCells count="125">
    <mergeCell ref="A6:E6"/>
    <mergeCell ref="A7:E7"/>
    <mergeCell ref="A8:B8"/>
    <mergeCell ref="A9:B9"/>
    <mergeCell ref="A10:E10"/>
    <mergeCell ref="A11:B11"/>
    <mergeCell ref="A18:B18"/>
    <mergeCell ref="A19:B19"/>
    <mergeCell ref="A20:B20"/>
    <mergeCell ref="A21:B21"/>
    <mergeCell ref="A22:B22"/>
    <mergeCell ref="A23:B23"/>
    <mergeCell ref="A12:B12"/>
    <mergeCell ref="A13:B13"/>
    <mergeCell ref="A14:B14"/>
    <mergeCell ref="A15:B15"/>
    <mergeCell ref="A16:B16"/>
    <mergeCell ref="A17:B17"/>
    <mergeCell ref="A30:B30"/>
    <mergeCell ref="A31:B31"/>
    <mergeCell ref="A32:B32"/>
    <mergeCell ref="A33:B33"/>
    <mergeCell ref="A34:B34"/>
    <mergeCell ref="A35:B35"/>
    <mergeCell ref="A24:B24"/>
    <mergeCell ref="A25:B25"/>
    <mergeCell ref="A26:B26"/>
    <mergeCell ref="A27:B27"/>
    <mergeCell ref="A28:B28"/>
    <mergeCell ref="A29:B29"/>
    <mergeCell ref="A42:B42"/>
    <mergeCell ref="A43:B43"/>
    <mergeCell ref="A44:B44"/>
    <mergeCell ref="A45:B45"/>
    <mergeCell ref="A46:B46"/>
    <mergeCell ref="A47:B47"/>
    <mergeCell ref="A36:B36"/>
    <mergeCell ref="A37:B37"/>
    <mergeCell ref="A38:B38"/>
    <mergeCell ref="A39:B39"/>
    <mergeCell ref="A40:B40"/>
    <mergeCell ref="A41:B41"/>
    <mergeCell ref="A54:B54"/>
    <mergeCell ref="A55:B55"/>
    <mergeCell ref="A56:B56"/>
    <mergeCell ref="A57:B57"/>
    <mergeCell ref="A58:B58"/>
    <mergeCell ref="A59:B59"/>
    <mergeCell ref="A48:B48"/>
    <mergeCell ref="A49:B49"/>
    <mergeCell ref="A50:B50"/>
    <mergeCell ref="A51:B51"/>
    <mergeCell ref="A52:B52"/>
    <mergeCell ref="A53:B53"/>
    <mergeCell ref="A66:B66"/>
    <mergeCell ref="A67:B67"/>
    <mergeCell ref="A68:B68"/>
    <mergeCell ref="A69:B69"/>
    <mergeCell ref="A70:B70"/>
    <mergeCell ref="A71:B71"/>
    <mergeCell ref="A60:B60"/>
    <mergeCell ref="A61:B61"/>
    <mergeCell ref="A62:B62"/>
    <mergeCell ref="A63:E63"/>
    <mergeCell ref="A64:B64"/>
    <mergeCell ref="A65:B65"/>
    <mergeCell ref="A78:B78"/>
    <mergeCell ref="A79:B79"/>
    <mergeCell ref="A80:B80"/>
    <mergeCell ref="A81:B81"/>
    <mergeCell ref="A84:E84"/>
    <mergeCell ref="A85:B85"/>
    <mergeCell ref="A72:B72"/>
    <mergeCell ref="A73:B73"/>
    <mergeCell ref="A74:B74"/>
    <mergeCell ref="A75:B75"/>
    <mergeCell ref="A76:B76"/>
    <mergeCell ref="A77:B77"/>
    <mergeCell ref="A92:B92"/>
    <mergeCell ref="A93:B93"/>
    <mergeCell ref="A94:B94"/>
    <mergeCell ref="A95:B95"/>
    <mergeCell ref="A96:B96"/>
    <mergeCell ref="A97:E97"/>
    <mergeCell ref="A86:B86"/>
    <mergeCell ref="A87:E87"/>
    <mergeCell ref="A88:B88"/>
    <mergeCell ref="A89:B89"/>
    <mergeCell ref="A90:B90"/>
    <mergeCell ref="A91:B91"/>
    <mergeCell ref="A108:B108"/>
    <mergeCell ref="A110:B110"/>
    <mergeCell ref="A111:B111"/>
    <mergeCell ref="A112:B112"/>
    <mergeCell ref="A113:B113"/>
    <mergeCell ref="A114:B114"/>
    <mergeCell ref="A98:B98"/>
    <mergeCell ref="A99:B99"/>
    <mergeCell ref="A101:B101"/>
    <mergeCell ref="A102:B102"/>
    <mergeCell ref="A105:E105"/>
    <mergeCell ref="A106:E106"/>
    <mergeCell ref="A121:B121"/>
    <mergeCell ref="A122:B122"/>
    <mergeCell ref="A123:B123"/>
    <mergeCell ref="A124:B124"/>
    <mergeCell ref="A125:B125"/>
    <mergeCell ref="A127:B127"/>
    <mergeCell ref="A115:B115"/>
    <mergeCell ref="A116:B116"/>
    <mergeCell ref="A117:B117"/>
    <mergeCell ref="A118:B118"/>
    <mergeCell ref="A119:B119"/>
    <mergeCell ref="A120:B120"/>
    <mergeCell ref="A136:B139"/>
    <mergeCell ref="C139:D139"/>
    <mergeCell ref="A140:B143"/>
    <mergeCell ref="C143:D143"/>
    <mergeCell ref="A144:D144"/>
    <mergeCell ref="A128:B128"/>
    <mergeCell ref="A129:B129"/>
    <mergeCell ref="A130:B130"/>
    <mergeCell ref="A131:B131"/>
    <mergeCell ref="A134:E134"/>
    <mergeCell ref="A135:B135"/>
  </mergeCells>
  <pageMargins left="0.511811024" right="0.511811024" top="0.78740157499999996" bottom="0.78740157499999996" header="0.31496062000000002" footer="0.31496062000000002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5"/>
  <sheetViews>
    <sheetView topLeftCell="A127" workbookViewId="0">
      <selection activeCell="E62" sqref="E62"/>
    </sheetView>
  </sheetViews>
  <sheetFormatPr defaultRowHeight="15" x14ac:dyDescent="0.25"/>
  <cols>
    <col min="1" max="1" width="33.42578125" customWidth="1"/>
    <col min="2" max="2" width="21" customWidth="1"/>
    <col min="5" max="5" width="20.85546875" customWidth="1"/>
  </cols>
  <sheetData>
    <row r="1" spans="1:6" x14ac:dyDescent="0.25">
      <c r="A1" s="25"/>
      <c r="B1" s="25"/>
      <c r="C1" s="26" t="s">
        <v>124</v>
      </c>
      <c r="D1" s="27"/>
      <c r="E1" s="25"/>
      <c r="F1" s="25"/>
    </row>
    <row r="2" spans="1:6" x14ac:dyDescent="0.25">
      <c r="A2" s="25"/>
      <c r="B2" s="25"/>
      <c r="C2" s="26" t="s">
        <v>123</v>
      </c>
      <c r="D2" s="27"/>
      <c r="E2" s="25"/>
      <c r="F2" s="25"/>
    </row>
    <row r="3" spans="1:6" x14ac:dyDescent="0.25">
      <c r="A3" s="25"/>
      <c r="B3" s="25"/>
      <c r="C3" s="65"/>
      <c r="D3" s="27"/>
      <c r="E3" s="25"/>
      <c r="F3" s="25"/>
    </row>
    <row r="4" spans="1:6" ht="15.75" x14ac:dyDescent="0.25">
      <c r="A4" s="25"/>
      <c r="B4" s="25"/>
      <c r="C4" s="28" t="s">
        <v>122</v>
      </c>
      <c r="D4" s="27"/>
      <c r="E4" s="25"/>
      <c r="F4" s="25"/>
    </row>
    <row r="5" spans="1:6" ht="15.75" thickBot="1" x14ac:dyDescent="0.3">
      <c r="A5" s="29"/>
      <c r="B5" s="29"/>
      <c r="C5" s="30"/>
      <c r="D5" s="31"/>
      <c r="E5" s="32"/>
      <c r="F5" s="25"/>
    </row>
    <row r="6" spans="1:6" ht="15" customHeight="1" x14ac:dyDescent="0.25">
      <c r="A6" s="518" t="s">
        <v>127</v>
      </c>
      <c r="B6" s="519"/>
      <c r="C6" s="519"/>
      <c r="D6" s="519"/>
      <c r="E6" s="520"/>
      <c r="F6" s="25"/>
    </row>
    <row r="7" spans="1:6" ht="15" customHeight="1" x14ac:dyDescent="0.25">
      <c r="A7" s="521" t="s">
        <v>0</v>
      </c>
      <c r="B7" s="522"/>
      <c r="C7" s="522"/>
      <c r="D7" s="522"/>
      <c r="E7" s="523"/>
      <c r="F7" s="25"/>
    </row>
    <row r="8" spans="1:6" x14ac:dyDescent="0.25">
      <c r="A8" s="524"/>
      <c r="B8" s="525"/>
      <c r="C8" s="111"/>
      <c r="D8" s="111"/>
      <c r="E8" s="112"/>
      <c r="F8" s="25"/>
    </row>
    <row r="9" spans="1:6" ht="24.75" x14ac:dyDescent="0.25">
      <c r="A9" s="526" t="s">
        <v>1</v>
      </c>
      <c r="B9" s="527"/>
      <c r="C9" s="113" t="s">
        <v>2</v>
      </c>
      <c r="D9" s="113" t="s">
        <v>3</v>
      </c>
      <c r="E9" s="114" t="s">
        <v>122</v>
      </c>
      <c r="F9" s="25"/>
    </row>
    <row r="10" spans="1:6" x14ac:dyDescent="0.25">
      <c r="A10" s="528" t="s">
        <v>95</v>
      </c>
      <c r="B10" s="529"/>
      <c r="C10" s="529"/>
      <c r="D10" s="529"/>
      <c r="E10" s="530"/>
      <c r="F10" s="25"/>
    </row>
    <row r="11" spans="1:6" x14ac:dyDescent="0.25">
      <c r="A11" s="531" t="s">
        <v>4</v>
      </c>
      <c r="B11" s="381"/>
      <c r="C11" s="115" t="s">
        <v>5</v>
      </c>
      <c r="D11" s="116">
        <v>112</v>
      </c>
      <c r="E11" s="58">
        <v>40000</v>
      </c>
      <c r="F11" s="25"/>
    </row>
    <row r="12" spans="1:6" x14ac:dyDescent="0.25">
      <c r="A12" s="531" t="s">
        <v>6</v>
      </c>
      <c r="B12" s="381"/>
      <c r="C12" s="117" t="s">
        <v>7</v>
      </c>
      <c r="D12" s="118">
        <v>112</v>
      </c>
      <c r="E12" s="58"/>
      <c r="F12" s="25"/>
    </row>
    <row r="13" spans="1:6" x14ac:dyDescent="0.25">
      <c r="A13" s="349" t="s">
        <v>85</v>
      </c>
      <c r="B13" s="350"/>
      <c r="C13" s="119">
        <v>339014</v>
      </c>
      <c r="D13" s="120">
        <v>112</v>
      </c>
      <c r="E13" s="16">
        <f>SUM(E11:E12)</f>
        <v>40000</v>
      </c>
      <c r="F13" s="25"/>
    </row>
    <row r="14" spans="1:6" x14ac:dyDescent="0.25">
      <c r="A14" s="531" t="s">
        <v>8</v>
      </c>
      <c r="B14" s="381"/>
      <c r="C14" s="117" t="s">
        <v>9</v>
      </c>
      <c r="D14" s="117">
        <v>112</v>
      </c>
      <c r="E14" s="58"/>
      <c r="F14" s="25"/>
    </row>
    <row r="15" spans="1:6" x14ac:dyDescent="0.25">
      <c r="A15" s="349" t="s">
        <v>85</v>
      </c>
      <c r="B15" s="350"/>
      <c r="C15" s="119">
        <v>339018</v>
      </c>
      <c r="D15" s="119">
        <v>112</v>
      </c>
      <c r="E15" s="16">
        <f>SUM(E14)</f>
        <v>0</v>
      </c>
      <c r="F15" s="25"/>
    </row>
    <row r="16" spans="1:6" x14ac:dyDescent="0.25">
      <c r="A16" s="531" t="s">
        <v>10</v>
      </c>
      <c r="B16" s="381"/>
      <c r="C16" s="115" t="s">
        <v>11</v>
      </c>
      <c r="D16" s="116">
        <v>112</v>
      </c>
      <c r="E16" s="58"/>
      <c r="F16" s="25"/>
    </row>
    <row r="17" spans="1:6" x14ac:dyDescent="0.25">
      <c r="A17" s="349" t="s">
        <v>85</v>
      </c>
      <c r="B17" s="350"/>
      <c r="C17" s="119">
        <v>339020</v>
      </c>
      <c r="D17" s="120">
        <v>112</v>
      </c>
      <c r="E17" s="16">
        <f>SUM(E16)</f>
        <v>0</v>
      </c>
      <c r="F17" s="25"/>
    </row>
    <row r="18" spans="1:6" x14ac:dyDescent="0.25">
      <c r="A18" s="531" t="s">
        <v>12</v>
      </c>
      <c r="B18" s="381"/>
      <c r="C18" s="117" t="s">
        <v>13</v>
      </c>
      <c r="D18" s="118">
        <v>112</v>
      </c>
      <c r="E18" s="58">
        <v>15000</v>
      </c>
      <c r="F18" s="25"/>
    </row>
    <row r="19" spans="1:6" x14ac:dyDescent="0.25">
      <c r="A19" s="531" t="s">
        <v>14</v>
      </c>
      <c r="B19" s="381"/>
      <c r="C19" s="117" t="s">
        <v>15</v>
      </c>
      <c r="D19" s="118">
        <v>112</v>
      </c>
      <c r="E19" s="58"/>
      <c r="F19" s="25"/>
    </row>
    <row r="20" spans="1:6" x14ac:dyDescent="0.25">
      <c r="A20" s="349" t="s">
        <v>85</v>
      </c>
      <c r="B20" s="350"/>
      <c r="C20" s="119">
        <v>339030</v>
      </c>
      <c r="D20" s="120">
        <v>112</v>
      </c>
      <c r="E20" s="16">
        <f>SUM(E18:E19)</f>
        <v>15000</v>
      </c>
      <c r="F20" s="25"/>
    </row>
    <row r="21" spans="1:6" x14ac:dyDescent="0.25">
      <c r="A21" s="532" t="s">
        <v>103</v>
      </c>
      <c r="B21" s="533"/>
      <c r="C21" s="117" t="s">
        <v>16</v>
      </c>
      <c r="D21" s="118">
        <v>112</v>
      </c>
      <c r="E21" s="58"/>
      <c r="F21" s="25"/>
    </row>
    <row r="22" spans="1:6" x14ac:dyDescent="0.25">
      <c r="A22" s="349" t="s">
        <v>85</v>
      </c>
      <c r="B22" s="350"/>
      <c r="C22" s="119">
        <v>339031</v>
      </c>
      <c r="D22" s="120">
        <v>112</v>
      </c>
      <c r="E22" s="16">
        <f>SUM(E21)</f>
        <v>0</v>
      </c>
      <c r="F22" s="25"/>
    </row>
    <row r="23" spans="1:6" x14ac:dyDescent="0.25">
      <c r="A23" s="531" t="s">
        <v>17</v>
      </c>
      <c r="B23" s="381"/>
      <c r="C23" s="115" t="s">
        <v>18</v>
      </c>
      <c r="D23" s="116">
        <v>112</v>
      </c>
      <c r="E23" s="58"/>
      <c r="F23" s="25"/>
    </row>
    <row r="24" spans="1:6" x14ac:dyDescent="0.25">
      <c r="A24" s="349" t="s">
        <v>85</v>
      </c>
      <c r="B24" s="350"/>
      <c r="C24" s="119">
        <v>339032</v>
      </c>
      <c r="D24" s="120">
        <v>112</v>
      </c>
      <c r="E24" s="16">
        <f>SUM(E23)</f>
        <v>0</v>
      </c>
      <c r="F24" s="25"/>
    </row>
    <row r="25" spans="1:6" x14ac:dyDescent="0.25">
      <c r="A25" s="531" t="s">
        <v>19</v>
      </c>
      <c r="B25" s="381"/>
      <c r="C25" s="117" t="s">
        <v>20</v>
      </c>
      <c r="D25" s="118">
        <v>112</v>
      </c>
      <c r="E25" s="58">
        <v>5000</v>
      </c>
      <c r="F25" s="25"/>
    </row>
    <row r="26" spans="1:6" x14ac:dyDescent="0.25">
      <c r="A26" s="531" t="s">
        <v>21</v>
      </c>
      <c r="B26" s="381"/>
      <c r="C26" s="115" t="s">
        <v>22</v>
      </c>
      <c r="D26" s="116">
        <v>112</v>
      </c>
      <c r="E26" s="58"/>
      <c r="F26" s="25"/>
    </row>
    <row r="27" spans="1:6" x14ac:dyDescent="0.25">
      <c r="A27" s="531" t="s">
        <v>23</v>
      </c>
      <c r="B27" s="381"/>
      <c r="C27" s="117" t="s">
        <v>24</v>
      </c>
      <c r="D27" s="118">
        <v>112</v>
      </c>
      <c r="E27" s="58"/>
      <c r="F27" s="25"/>
    </row>
    <row r="28" spans="1:6" x14ac:dyDescent="0.25">
      <c r="A28" s="349" t="s">
        <v>85</v>
      </c>
      <c r="B28" s="350"/>
      <c r="C28" s="119">
        <v>339033</v>
      </c>
      <c r="D28" s="120">
        <v>112</v>
      </c>
      <c r="E28" s="16">
        <f>SUM(E25:E27)</f>
        <v>5000</v>
      </c>
      <c r="F28" s="25"/>
    </row>
    <row r="29" spans="1:6" x14ac:dyDescent="0.25">
      <c r="A29" s="531" t="s">
        <v>25</v>
      </c>
      <c r="B29" s="381"/>
      <c r="C29" s="115" t="s">
        <v>26</v>
      </c>
      <c r="D29" s="116">
        <v>112</v>
      </c>
      <c r="E29" s="58"/>
      <c r="F29" s="25"/>
    </row>
    <row r="30" spans="1:6" x14ac:dyDescent="0.25">
      <c r="A30" s="531" t="s">
        <v>27</v>
      </c>
      <c r="B30" s="381"/>
      <c r="C30" s="117" t="s">
        <v>28</v>
      </c>
      <c r="D30" s="118">
        <v>112</v>
      </c>
      <c r="E30" s="58"/>
      <c r="F30" s="25"/>
    </row>
    <row r="31" spans="1:6" x14ac:dyDescent="0.25">
      <c r="A31" s="349" t="s">
        <v>85</v>
      </c>
      <c r="B31" s="350"/>
      <c r="C31" s="119">
        <v>339035</v>
      </c>
      <c r="D31" s="120">
        <v>112</v>
      </c>
      <c r="E31" s="16">
        <f>SUM(E29:E30)</f>
        <v>0</v>
      </c>
      <c r="F31" s="25"/>
    </row>
    <row r="32" spans="1:6" x14ac:dyDescent="0.25">
      <c r="A32" s="531" t="s">
        <v>29</v>
      </c>
      <c r="B32" s="381"/>
      <c r="C32" s="115" t="s">
        <v>30</v>
      </c>
      <c r="D32" s="116">
        <v>112</v>
      </c>
      <c r="E32" s="58"/>
      <c r="F32" s="25"/>
    </row>
    <row r="33" spans="1:6" x14ac:dyDescent="0.25">
      <c r="A33" s="531" t="s">
        <v>31</v>
      </c>
      <c r="B33" s="381"/>
      <c r="C33" s="117" t="s">
        <v>32</v>
      </c>
      <c r="D33" s="118">
        <v>112</v>
      </c>
      <c r="E33" s="58">
        <v>2000</v>
      </c>
      <c r="F33" s="25"/>
    </row>
    <row r="34" spans="1:6" x14ac:dyDescent="0.25">
      <c r="A34" s="531" t="s">
        <v>33</v>
      </c>
      <c r="B34" s="381"/>
      <c r="C34" s="115" t="s">
        <v>34</v>
      </c>
      <c r="D34" s="116">
        <v>112</v>
      </c>
      <c r="E34" s="58"/>
      <c r="F34" s="25"/>
    </row>
    <row r="35" spans="1:6" x14ac:dyDescent="0.25">
      <c r="A35" s="531" t="s">
        <v>35</v>
      </c>
      <c r="B35" s="381"/>
      <c r="C35" s="117" t="s">
        <v>36</v>
      </c>
      <c r="D35" s="116">
        <v>112</v>
      </c>
      <c r="E35" s="58"/>
      <c r="F35" s="25"/>
    </row>
    <row r="36" spans="1:6" x14ac:dyDescent="0.25">
      <c r="A36" s="349" t="s">
        <v>85</v>
      </c>
      <c r="B36" s="350"/>
      <c r="C36" s="119">
        <v>339036</v>
      </c>
      <c r="D36" s="120">
        <v>112</v>
      </c>
      <c r="E36" s="16">
        <f>SUM(E32:E35)</f>
        <v>2000</v>
      </c>
      <c r="F36" s="25"/>
    </row>
    <row r="37" spans="1:6" x14ac:dyDescent="0.25">
      <c r="A37" s="531" t="s">
        <v>38</v>
      </c>
      <c r="B37" s="381"/>
      <c r="C37" s="117" t="s">
        <v>37</v>
      </c>
      <c r="D37" s="118">
        <v>112</v>
      </c>
      <c r="E37" s="58">
        <v>1515000</v>
      </c>
      <c r="F37" s="25"/>
    </row>
    <row r="38" spans="1:6" x14ac:dyDescent="0.25">
      <c r="A38" s="531" t="s">
        <v>39</v>
      </c>
      <c r="B38" s="381"/>
      <c r="C38" s="115" t="s">
        <v>40</v>
      </c>
      <c r="D38" s="116">
        <v>112</v>
      </c>
      <c r="E38" s="58"/>
      <c r="F38" s="25"/>
    </row>
    <row r="39" spans="1:6" x14ac:dyDescent="0.25">
      <c r="A39" s="349" t="s">
        <v>85</v>
      </c>
      <c r="B39" s="350"/>
      <c r="C39" s="119">
        <v>339037</v>
      </c>
      <c r="D39" s="120">
        <v>112</v>
      </c>
      <c r="E39" s="16">
        <f>SUM(E37:E38)</f>
        <v>1515000</v>
      </c>
      <c r="F39" s="25"/>
    </row>
    <row r="40" spans="1:6" x14ac:dyDescent="0.25">
      <c r="A40" s="531" t="s">
        <v>41</v>
      </c>
      <c r="B40" s="381"/>
      <c r="C40" s="117" t="s">
        <v>42</v>
      </c>
      <c r="D40" s="118">
        <v>112</v>
      </c>
      <c r="E40" s="58">
        <v>563901</v>
      </c>
      <c r="F40" s="25"/>
    </row>
    <row r="41" spans="1:6" x14ac:dyDescent="0.25">
      <c r="A41" s="534" t="s">
        <v>43</v>
      </c>
      <c r="B41" s="404"/>
      <c r="C41" s="116" t="s">
        <v>44</v>
      </c>
      <c r="D41" s="116">
        <v>112</v>
      </c>
      <c r="E41" s="58"/>
      <c r="F41" s="25"/>
    </row>
    <row r="42" spans="1:6" x14ac:dyDescent="0.25">
      <c r="A42" s="534" t="s">
        <v>45</v>
      </c>
      <c r="B42" s="404"/>
      <c r="C42" s="116" t="s">
        <v>46</v>
      </c>
      <c r="D42" s="116">
        <v>112</v>
      </c>
      <c r="E42" s="58"/>
      <c r="F42" s="25"/>
    </row>
    <row r="43" spans="1:6" x14ac:dyDescent="0.25">
      <c r="A43" s="534" t="s">
        <v>47</v>
      </c>
      <c r="B43" s="404"/>
      <c r="C43" s="116" t="s">
        <v>48</v>
      </c>
      <c r="D43" s="116">
        <v>112</v>
      </c>
      <c r="E43" s="58"/>
      <c r="F43" s="25"/>
    </row>
    <row r="44" spans="1:6" x14ac:dyDescent="0.25">
      <c r="A44" s="531" t="s">
        <v>49</v>
      </c>
      <c r="B44" s="381"/>
      <c r="C44" s="115" t="s">
        <v>50</v>
      </c>
      <c r="D44" s="116">
        <v>112</v>
      </c>
      <c r="E44" s="58"/>
      <c r="F44" s="25"/>
    </row>
    <row r="45" spans="1:6" x14ac:dyDescent="0.25">
      <c r="A45" s="531" t="s">
        <v>33</v>
      </c>
      <c r="B45" s="381"/>
      <c r="C45" s="115" t="s">
        <v>51</v>
      </c>
      <c r="D45" s="116">
        <v>112</v>
      </c>
      <c r="E45" s="58">
        <v>9000</v>
      </c>
      <c r="F45" s="25"/>
    </row>
    <row r="46" spans="1:6" x14ac:dyDescent="0.25">
      <c r="A46" s="534" t="s">
        <v>52</v>
      </c>
      <c r="B46" s="404"/>
      <c r="C46" s="116" t="s">
        <v>53</v>
      </c>
      <c r="D46" s="116">
        <v>112</v>
      </c>
      <c r="E46" s="58"/>
      <c r="F46" s="25"/>
    </row>
    <row r="47" spans="1:6" x14ac:dyDescent="0.25">
      <c r="A47" s="534" t="s">
        <v>39</v>
      </c>
      <c r="B47" s="404"/>
      <c r="C47" s="116" t="s">
        <v>54</v>
      </c>
      <c r="D47" s="116">
        <v>112</v>
      </c>
      <c r="E47" s="58"/>
      <c r="F47" s="25"/>
    </row>
    <row r="48" spans="1:6" x14ac:dyDescent="0.25">
      <c r="A48" s="534" t="s">
        <v>55</v>
      </c>
      <c r="B48" s="404"/>
      <c r="C48" s="116" t="s">
        <v>56</v>
      </c>
      <c r="D48" s="116">
        <v>112</v>
      </c>
      <c r="E48" s="58"/>
      <c r="F48" s="25"/>
    </row>
    <row r="49" spans="1:6" x14ac:dyDescent="0.25">
      <c r="A49" s="531" t="s">
        <v>35</v>
      </c>
      <c r="B49" s="381"/>
      <c r="C49" s="115" t="s">
        <v>57</v>
      </c>
      <c r="D49" s="116">
        <v>112</v>
      </c>
      <c r="E49" s="58"/>
      <c r="F49" s="25"/>
    </row>
    <row r="50" spans="1:6" x14ac:dyDescent="0.25">
      <c r="A50" s="534" t="s">
        <v>58</v>
      </c>
      <c r="B50" s="404"/>
      <c r="C50" s="116" t="s">
        <v>59</v>
      </c>
      <c r="D50" s="116">
        <v>112</v>
      </c>
      <c r="E50" s="58"/>
      <c r="F50" s="25"/>
    </row>
    <row r="51" spans="1:6" x14ac:dyDescent="0.25">
      <c r="A51" s="349" t="s">
        <v>85</v>
      </c>
      <c r="B51" s="350"/>
      <c r="C51" s="120">
        <v>339039</v>
      </c>
      <c r="D51" s="120">
        <v>112</v>
      </c>
      <c r="E51" s="16">
        <f>SUM(E40:E50)</f>
        <v>572901</v>
      </c>
      <c r="F51" s="25"/>
    </row>
    <row r="52" spans="1:6" x14ac:dyDescent="0.25">
      <c r="A52" s="534" t="s">
        <v>61</v>
      </c>
      <c r="B52" s="404"/>
      <c r="C52" s="116" t="s">
        <v>62</v>
      </c>
      <c r="D52" s="116">
        <v>112</v>
      </c>
      <c r="E52" s="58"/>
      <c r="F52" s="25"/>
    </row>
    <row r="53" spans="1:6" x14ac:dyDescent="0.25">
      <c r="A53" s="349" t="s">
        <v>85</v>
      </c>
      <c r="B53" s="350"/>
      <c r="C53" s="120">
        <v>339047</v>
      </c>
      <c r="D53" s="120">
        <v>112</v>
      </c>
      <c r="E53" s="16">
        <f>SUM(E52)</f>
        <v>0</v>
      </c>
      <c r="F53" s="25"/>
    </row>
    <row r="54" spans="1:6" x14ac:dyDescent="0.25">
      <c r="A54" s="534" t="s">
        <v>63</v>
      </c>
      <c r="B54" s="404"/>
      <c r="C54" s="116" t="s">
        <v>64</v>
      </c>
      <c r="D54" s="116">
        <v>112</v>
      </c>
      <c r="E54" s="58"/>
      <c r="F54" s="25"/>
    </row>
    <row r="55" spans="1:6" x14ac:dyDescent="0.25">
      <c r="A55" s="349" t="s">
        <v>85</v>
      </c>
      <c r="B55" s="350"/>
      <c r="C55" s="120">
        <v>339093</v>
      </c>
      <c r="D55" s="120">
        <v>112</v>
      </c>
      <c r="E55" s="16">
        <f>SUM(E54)</f>
        <v>0</v>
      </c>
      <c r="F55" s="25"/>
    </row>
    <row r="56" spans="1:6" x14ac:dyDescent="0.25">
      <c r="A56" s="535" t="s">
        <v>86</v>
      </c>
      <c r="B56" s="536"/>
      <c r="C56" s="121">
        <v>339000</v>
      </c>
      <c r="D56" s="121">
        <v>112</v>
      </c>
      <c r="E56" s="17">
        <f>SUM(E13,E15,E17,E20,E22,E24,E28,E31,E36,E39,E51,E53,E55)</f>
        <v>2149901</v>
      </c>
      <c r="F56" s="25"/>
    </row>
    <row r="57" spans="1:6" x14ac:dyDescent="0.25">
      <c r="A57" s="534" t="s">
        <v>65</v>
      </c>
      <c r="B57" s="404"/>
      <c r="C57" s="116" t="s">
        <v>66</v>
      </c>
      <c r="D57" s="116">
        <v>112</v>
      </c>
      <c r="E57" s="58"/>
      <c r="F57" s="25"/>
    </row>
    <row r="58" spans="1:6" x14ac:dyDescent="0.25">
      <c r="A58" s="349" t="s">
        <v>85</v>
      </c>
      <c r="B58" s="350"/>
      <c r="C58" s="120">
        <v>339147</v>
      </c>
      <c r="D58" s="120">
        <v>112</v>
      </c>
      <c r="E58" s="16">
        <f>SUM(E57)</f>
        <v>0</v>
      </c>
      <c r="F58" s="25"/>
    </row>
    <row r="59" spans="1:6" x14ac:dyDescent="0.25">
      <c r="A59" s="537" t="s">
        <v>67</v>
      </c>
      <c r="B59" s="538"/>
      <c r="C59" s="122" t="s">
        <v>68</v>
      </c>
      <c r="D59" s="116">
        <v>112</v>
      </c>
      <c r="E59" s="58"/>
      <c r="F59" s="25"/>
    </row>
    <row r="60" spans="1:6" x14ac:dyDescent="0.25">
      <c r="A60" s="349" t="s">
        <v>85</v>
      </c>
      <c r="B60" s="350"/>
      <c r="C60" s="120">
        <v>339147</v>
      </c>
      <c r="D60" s="120">
        <v>112</v>
      </c>
      <c r="E60" s="16">
        <f>SUM(E59)</f>
        <v>0</v>
      </c>
      <c r="F60" s="25"/>
    </row>
    <row r="61" spans="1:6" x14ac:dyDescent="0.25">
      <c r="A61" s="539" t="s">
        <v>86</v>
      </c>
      <c r="B61" s="540"/>
      <c r="C61" s="123">
        <v>339100</v>
      </c>
      <c r="D61" s="123">
        <v>112</v>
      </c>
      <c r="E61" s="103">
        <f>SUM(E58,E60)</f>
        <v>0</v>
      </c>
      <c r="F61" s="25"/>
    </row>
    <row r="62" spans="1:6" x14ac:dyDescent="0.25">
      <c r="A62" s="541" t="s">
        <v>129</v>
      </c>
      <c r="B62" s="542"/>
      <c r="C62" s="124"/>
      <c r="D62" s="125"/>
      <c r="E62" s="104">
        <f>SUM(E56,E61)</f>
        <v>2149901</v>
      </c>
      <c r="F62" s="25"/>
    </row>
    <row r="63" spans="1:6" x14ac:dyDescent="0.25">
      <c r="A63" s="543" t="s">
        <v>96</v>
      </c>
      <c r="B63" s="544"/>
      <c r="C63" s="544"/>
      <c r="D63" s="544"/>
      <c r="E63" s="545"/>
      <c r="F63" s="25"/>
    </row>
    <row r="64" spans="1:6" x14ac:dyDescent="0.25">
      <c r="A64" s="534" t="s">
        <v>14</v>
      </c>
      <c r="B64" s="404"/>
      <c r="C64" s="116" t="s">
        <v>69</v>
      </c>
      <c r="D64" s="116">
        <v>112</v>
      </c>
      <c r="E64" s="58"/>
      <c r="F64" s="25"/>
    </row>
    <row r="65" spans="1:6" x14ac:dyDescent="0.25">
      <c r="A65" s="349" t="s">
        <v>85</v>
      </c>
      <c r="B65" s="350"/>
      <c r="C65" s="120">
        <v>449030</v>
      </c>
      <c r="D65" s="120">
        <v>112</v>
      </c>
      <c r="E65" s="16">
        <f>SUM(E64)</f>
        <v>0</v>
      </c>
      <c r="F65" s="25"/>
    </row>
    <row r="66" spans="1:6" x14ac:dyDescent="0.25">
      <c r="A66" s="534" t="s">
        <v>70</v>
      </c>
      <c r="B66" s="404"/>
      <c r="C66" s="116" t="s">
        <v>71</v>
      </c>
      <c r="D66" s="116">
        <v>112</v>
      </c>
      <c r="E66" s="58"/>
      <c r="F66" s="25"/>
    </row>
    <row r="67" spans="1:6" x14ac:dyDescent="0.25">
      <c r="A67" s="349" t="s">
        <v>85</v>
      </c>
      <c r="B67" s="350"/>
      <c r="C67" s="120">
        <v>449036</v>
      </c>
      <c r="D67" s="120">
        <v>112</v>
      </c>
      <c r="E67" s="16">
        <f>SUM(E66)</f>
        <v>0</v>
      </c>
      <c r="F67" s="25"/>
    </row>
    <row r="68" spans="1:6" x14ac:dyDescent="0.25">
      <c r="A68" s="534" t="s">
        <v>70</v>
      </c>
      <c r="B68" s="404"/>
      <c r="C68" s="116" t="s">
        <v>72</v>
      </c>
      <c r="D68" s="116">
        <v>112</v>
      </c>
      <c r="E68" s="58"/>
      <c r="F68" s="25"/>
    </row>
    <row r="69" spans="1:6" x14ac:dyDescent="0.25">
      <c r="A69" s="349" t="s">
        <v>85</v>
      </c>
      <c r="B69" s="350"/>
      <c r="C69" s="120">
        <v>449039</v>
      </c>
      <c r="D69" s="120">
        <v>112</v>
      </c>
      <c r="E69" s="16">
        <f>SUM(E68)</f>
        <v>0</v>
      </c>
      <c r="F69" s="25"/>
    </row>
    <row r="70" spans="1:6" x14ac:dyDescent="0.25">
      <c r="A70" s="534" t="s">
        <v>73</v>
      </c>
      <c r="B70" s="404"/>
      <c r="C70" s="116" t="s">
        <v>74</v>
      </c>
      <c r="D70" s="116">
        <v>112</v>
      </c>
      <c r="E70" s="58"/>
      <c r="F70" s="25"/>
    </row>
    <row r="71" spans="1:6" x14ac:dyDescent="0.25">
      <c r="A71" s="349" t="s">
        <v>85</v>
      </c>
      <c r="B71" s="350"/>
      <c r="C71" s="120">
        <v>449051</v>
      </c>
      <c r="D71" s="120">
        <v>112</v>
      </c>
      <c r="E71" s="16">
        <f>E70</f>
        <v>0</v>
      </c>
      <c r="F71" s="25"/>
    </row>
    <row r="72" spans="1:6" x14ac:dyDescent="0.25">
      <c r="A72" s="534" t="s">
        <v>75</v>
      </c>
      <c r="B72" s="404"/>
      <c r="C72" s="116" t="s">
        <v>76</v>
      </c>
      <c r="D72" s="116">
        <v>112</v>
      </c>
      <c r="E72" s="58">
        <v>80000</v>
      </c>
      <c r="F72" s="25"/>
    </row>
    <row r="73" spans="1:6" x14ac:dyDescent="0.25">
      <c r="A73" s="534" t="s">
        <v>77</v>
      </c>
      <c r="B73" s="404"/>
      <c r="C73" s="116" t="s">
        <v>78</v>
      </c>
      <c r="D73" s="116">
        <v>112</v>
      </c>
      <c r="E73" s="58"/>
      <c r="F73" s="25"/>
    </row>
    <row r="74" spans="1:6" x14ac:dyDescent="0.25">
      <c r="A74" s="534" t="s">
        <v>79</v>
      </c>
      <c r="B74" s="404"/>
      <c r="C74" s="116" t="s">
        <v>80</v>
      </c>
      <c r="D74" s="116">
        <v>112</v>
      </c>
      <c r="E74" s="58"/>
      <c r="F74" s="25"/>
    </row>
    <row r="75" spans="1:6" x14ac:dyDescent="0.25">
      <c r="A75" s="349" t="s">
        <v>85</v>
      </c>
      <c r="B75" s="350"/>
      <c r="C75" s="120">
        <v>449052</v>
      </c>
      <c r="D75" s="120">
        <v>112</v>
      </c>
      <c r="E75" s="16">
        <f>SUM(E72:E74)</f>
        <v>80000</v>
      </c>
      <c r="F75" s="25"/>
    </row>
    <row r="76" spans="1:6" x14ac:dyDescent="0.25">
      <c r="A76" s="553" t="s">
        <v>86</v>
      </c>
      <c r="B76" s="554"/>
      <c r="C76" s="126">
        <v>449000</v>
      </c>
      <c r="D76" s="126">
        <v>112</v>
      </c>
      <c r="E76" s="105">
        <f>SUM(E65,E67,E69,E71,E75)</f>
        <v>80000</v>
      </c>
      <c r="F76" s="25"/>
    </row>
    <row r="77" spans="1:6" x14ac:dyDescent="0.25">
      <c r="A77" s="534" t="s">
        <v>81</v>
      </c>
      <c r="B77" s="404"/>
      <c r="C77" s="116" t="s">
        <v>82</v>
      </c>
      <c r="D77" s="116">
        <v>112</v>
      </c>
      <c r="E77" s="58"/>
      <c r="F77" s="25"/>
    </row>
    <row r="78" spans="1:6" x14ac:dyDescent="0.25">
      <c r="A78" s="349" t="s">
        <v>85</v>
      </c>
      <c r="B78" s="350"/>
      <c r="C78" s="127">
        <v>459061</v>
      </c>
      <c r="D78" s="127">
        <v>112</v>
      </c>
      <c r="E78" s="16">
        <f>SUM(E77)</f>
        <v>0</v>
      </c>
      <c r="F78" s="25"/>
    </row>
    <row r="79" spans="1:6" x14ac:dyDescent="0.25">
      <c r="A79" s="546" t="s">
        <v>86</v>
      </c>
      <c r="B79" s="547"/>
      <c r="C79" s="128">
        <v>459000</v>
      </c>
      <c r="D79" s="128">
        <v>112</v>
      </c>
      <c r="E79" s="106">
        <f>SUM(E78)</f>
        <v>0</v>
      </c>
      <c r="F79" s="25"/>
    </row>
    <row r="80" spans="1:6" x14ac:dyDescent="0.25">
      <c r="A80" s="548" t="s">
        <v>131</v>
      </c>
      <c r="B80" s="549"/>
      <c r="C80" s="129"/>
      <c r="D80" s="129"/>
      <c r="E80" s="107">
        <f>SUM(E76,E79)</f>
        <v>80000</v>
      </c>
      <c r="F80" s="25"/>
    </row>
    <row r="81" spans="1:6" ht="15.75" thickBot="1" x14ac:dyDescent="0.3">
      <c r="A81" s="550" t="s">
        <v>130</v>
      </c>
      <c r="B81" s="551"/>
      <c r="C81" s="131"/>
      <c r="D81" s="130"/>
      <c r="E81" s="15">
        <f>SUM(E62,E80)</f>
        <v>2229901</v>
      </c>
      <c r="F81" s="25"/>
    </row>
    <row r="82" spans="1:6" x14ac:dyDescent="0.25">
      <c r="A82" s="25"/>
      <c r="B82" s="25"/>
      <c r="C82" s="25"/>
      <c r="D82" s="25"/>
      <c r="E82" s="25"/>
      <c r="F82" s="25"/>
    </row>
    <row r="83" spans="1:6" x14ac:dyDescent="0.25">
      <c r="A83" s="25"/>
      <c r="B83" s="25"/>
      <c r="C83" s="25"/>
      <c r="D83" s="25"/>
      <c r="E83" s="25"/>
      <c r="F83" s="25"/>
    </row>
    <row r="84" spans="1:6" x14ac:dyDescent="0.25">
      <c r="A84" s="552" t="s">
        <v>87</v>
      </c>
      <c r="B84" s="552"/>
      <c r="C84" s="552"/>
      <c r="D84" s="552"/>
      <c r="E84" s="552"/>
      <c r="F84" s="25"/>
    </row>
    <row r="85" spans="1:6" ht="15.75" thickBot="1" x14ac:dyDescent="0.3">
      <c r="A85" s="340"/>
      <c r="B85" s="340"/>
      <c r="C85" s="132"/>
      <c r="D85" s="133"/>
      <c r="E85" s="134"/>
      <c r="F85" s="25"/>
    </row>
    <row r="86" spans="1:6" ht="25.5" thickBot="1" x14ac:dyDescent="0.3">
      <c r="A86" s="341" t="s">
        <v>1</v>
      </c>
      <c r="B86" s="342"/>
      <c r="C86" s="136" t="s">
        <v>2</v>
      </c>
      <c r="D86" s="136" t="s">
        <v>3</v>
      </c>
      <c r="E86" s="135" t="s">
        <v>122</v>
      </c>
      <c r="F86" s="25"/>
    </row>
    <row r="87" spans="1:6" ht="15.75" thickBot="1" x14ac:dyDescent="0.3">
      <c r="A87" s="346" t="s">
        <v>95</v>
      </c>
      <c r="B87" s="347"/>
      <c r="C87" s="347"/>
      <c r="D87" s="347"/>
      <c r="E87" s="348"/>
      <c r="F87" s="25"/>
    </row>
    <row r="88" spans="1:6" x14ac:dyDescent="0.25">
      <c r="A88" s="303" t="s">
        <v>8</v>
      </c>
      <c r="B88" s="304"/>
      <c r="C88" s="140">
        <v>339018</v>
      </c>
      <c r="D88" s="141">
        <v>100</v>
      </c>
      <c r="E88" s="58">
        <v>885880.48</v>
      </c>
      <c r="F88" s="25"/>
    </row>
    <row r="89" spans="1:6" x14ac:dyDescent="0.25">
      <c r="A89" s="303" t="s">
        <v>12</v>
      </c>
      <c r="B89" s="304"/>
      <c r="C89" s="138">
        <v>339030</v>
      </c>
      <c r="D89" s="141">
        <v>100</v>
      </c>
      <c r="E89" s="58">
        <v>6000</v>
      </c>
      <c r="F89" s="25"/>
    </row>
    <row r="90" spans="1:6" x14ac:dyDescent="0.25">
      <c r="A90" s="303" t="s">
        <v>88</v>
      </c>
      <c r="B90" s="304"/>
      <c r="C90" s="140">
        <v>339031</v>
      </c>
      <c r="D90" s="142">
        <v>100</v>
      </c>
      <c r="E90" s="58"/>
      <c r="F90" s="25"/>
    </row>
    <row r="91" spans="1:6" x14ac:dyDescent="0.25">
      <c r="A91" s="303" t="s">
        <v>104</v>
      </c>
      <c r="B91" s="304"/>
      <c r="C91" s="138">
        <v>339032</v>
      </c>
      <c r="D91" s="144">
        <v>100</v>
      </c>
      <c r="E91" s="58">
        <v>2500</v>
      </c>
      <c r="F91" s="25"/>
    </row>
    <row r="92" spans="1:6" x14ac:dyDescent="0.25">
      <c r="A92" s="303" t="s">
        <v>89</v>
      </c>
      <c r="B92" s="304"/>
      <c r="C92" s="139">
        <v>339033</v>
      </c>
      <c r="D92" s="143">
        <v>100</v>
      </c>
      <c r="E92" s="58"/>
      <c r="F92" s="25"/>
    </row>
    <row r="93" spans="1:6" x14ac:dyDescent="0.25">
      <c r="A93" s="303" t="s">
        <v>90</v>
      </c>
      <c r="B93" s="304"/>
      <c r="C93" s="138">
        <v>339036</v>
      </c>
      <c r="D93" s="144">
        <v>100</v>
      </c>
      <c r="E93" s="58">
        <v>2000</v>
      </c>
      <c r="F93" s="25"/>
    </row>
    <row r="94" spans="1:6" x14ac:dyDescent="0.25">
      <c r="A94" s="303" t="s">
        <v>60</v>
      </c>
      <c r="B94" s="304"/>
      <c r="C94" s="137">
        <v>339039</v>
      </c>
      <c r="D94" s="145">
        <v>100</v>
      </c>
      <c r="E94" s="58">
        <v>5000</v>
      </c>
      <c r="F94" s="25"/>
    </row>
    <row r="95" spans="1:6" x14ac:dyDescent="0.25">
      <c r="A95" s="355" t="s">
        <v>83</v>
      </c>
      <c r="B95" s="356"/>
      <c r="C95" s="147">
        <v>339000</v>
      </c>
      <c r="D95" s="146">
        <v>100</v>
      </c>
      <c r="E95" s="17">
        <f>SUM(E88:E94)</f>
        <v>901380.48</v>
      </c>
      <c r="F95" s="25"/>
    </row>
    <row r="96" spans="1:6" ht="15.75" thickBot="1" x14ac:dyDescent="0.3">
      <c r="A96" s="555" t="s">
        <v>129</v>
      </c>
      <c r="B96" s="556"/>
      <c r="C96" s="148"/>
      <c r="D96" s="149"/>
      <c r="E96" s="18">
        <f>E95</f>
        <v>901380.48</v>
      </c>
      <c r="F96" s="25"/>
    </row>
    <row r="97" spans="1:6" ht="15.75" thickBot="1" x14ac:dyDescent="0.3">
      <c r="A97" s="314" t="s">
        <v>96</v>
      </c>
      <c r="B97" s="315"/>
      <c r="C97" s="315"/>
      <c r="D97" s="315"/>
      <c r="E97" s="316"/>
      <c r="F97" s="25"/>
    </row>
    <row r="98" spans="1:6" x14ac:dyDescent="0.25">
      <c r="A98" s="317" t="s">
        <v>75</v>
      </c>
      <c r="B98" s="318"/>
      <c r="C98" s="138">
        <v>449052</v>
      </c>
      <c r="D98" s="144">
        <v>100</v>
      </c>
      <c r="E98" s="58"/>
      <c r="F98" s="25"/>
    </row>
    <row r="99" spans="1:6" x14ac:dyDescent="0.25">
      <c r="A99" s="353" t="s">
        <v>83</v>
      </c>
      <c r="B99" s="354"/>
      <c r="C99" s="150">
        <v>449000</v>
      </c>
      <c r="D99" s="151">
        <v>100</v>
      </c>
      <c r="E99" s="11">
        <f>SUM(E98)</f>
        <v>0</v>
      </c>
      <c r="F99" s="25"/>
    </row>
    <row r="100" spans="1:6" x14ac:dyDescent="0.25">
      <c r="A100" s="100" t="s">
        <v>84</v>
      </c>
      <c r="B100" s="153"/>
      <c r="C100" s="152">
        <v>449000</v>
      </c>
      <c r="D100" s="152">
        <v>100</v>
      </c>
      <c r="E100" s="108">
        <f>SUM(E99)</f>
        <v>0</v>
      </c>
      <c r="F100" s="25"/>
    </row>
    <row r="101" spans="1:6" x14ac:dyDescent="0.25">
      <c r="A101" s="558" t="s">
        <v>131</v>
      </c>
      <c r="B101" s="559"/>
      <c r="C101" s="154"/>
      <c r="D101" s="154"/>
      <c r="E101" s="21">
        <f>E100</f>
        <v>0</v>
      </c>
      <c r="F101" s="25"/>
    </row>
    <row r="102" spans="1:6" ht="15.75" thickBot="1" x14ac:dyDescent="0.3">
      <c r="A102" s="319" t="s">
        <v>130</v>
      </c>
      <c r="B102" s="376"/>
      <c r="C102" s="131"/>
      <c r="D102" s="130"/>
      <c r="E102" s="15">
        <f>SUM(E96,E101)</f>
        <v>901380.48</v>
      </c>
      <c r="F102" s="25"/>
    </row>
    <row r="103" spans="1:6" x14ac:dyDescent="0.25">
      <c r="A103" s="25"/>
      <c r="B103" s="25"/>
      <c r="C103" s="25"/>
      <c r="D103" s="25"/>
      <c r="E103" s="25"/>
      <c r="F103" s="25"/>
    </row>
    <row r="104" spans="1:6" ht="15.75" thickBot="1" x14ac:dyDescent="0.3">
      <c r="A104" s="25"/>
      <c r="B104" s="25"/>
      <c r="C104" s="25"/>
      <c r="D104" s="25"/>
      <c r="E104" s="25"/>
      <c r="F104" s="25"/>
    </row>
    <row r="105" spans="1:6" x14ac:dyDescent="0.25">
      <c r="A105" s="560" t="s">
        <v>91</v>
      </c>
      <c r="B105" s="561"/>
      <c r="C105" s="561"/>
      <c r="D105" s="561"/>
      <c r="E105" s="562"/>
      <c r="F105" s="25"/>
    </row>
    <row r="106" spans="1:6" x14ac:dyDescent="0.25">
      <c r="A106" s="563" t="s">
        <v>92</v>
      </c>
      <c r="B106" s="552"/>
      <c r="C106" s="552"/>
      <c r="D106" s="552"/>
      <c r="E106" s="564"/>
      <c r="F106" s="25"/>
    </row>
    <row r="107" spans="1:6" ht="15.75" thickBot="1" x14ac:dyDescent="0.3">
      <c r="A107" s="157"/>
      <c r="B107" s="156"/>
      <c r="C107" s="155"/>
      <c r="D107" s="158"/>
      <c r="E107" s="159"/>
      <c r="F107" s="25"/>
    </row>
    <row r="108" spans="1:6" ht="15" customHeight="1" thickBot="1" x14ac:dyDescent="0.3">
      <c r="A108" s="368" t="s">
        <v>1</v>
      </c>
      <c r="B108" s="557"/>
      <c r="C108" s="136" t="s">
        <v>2</v>
      </c>
      <c r="D108" s="136" t="s">
        <v>3</v>
      </c>
      <c r="E108" s="160" t="s">
        <v>122</v>
      </c>
      <c r="F108" s="25"/>
    </row>
    <row r="109" spans="1:6" ht="20.25" customHeight="1" thickBot="1" x14ac:dyDescent="0.3">
      <c r="A109" s="161" t="s">
        <v>95</v>
      </c>
      <c r="B109" s="162"/>
      <c r="C109" s="162"/>
      <c r="D109" s="162"/>
      <c r="E109" s="163"/>
      <c r="F109" s="25"/>
    </row>
    <row r="110" spans="1:6" x14ac:dyDescent="0.25">
      <c r="A110" s="303" t="s">
        <v>4</v>
      </c>
      <c r="B110" s="304"/>
      <c r="C110" s="140" t="s">
        <v>5</v>
      </c>
      <c r="D110" s="144">
        <v>112</v>
      </c>
      <c r="E110" s="58">
        <v>5000</v>
      </c>
      <c r="F110" s="25"/>
    </row>
    <row r="111" spans="1:6" x14ac:dyDescent="0.25">
      <c r="A111" s="303" t="s">
        <v>93</v>
      </c>
      <c r="B111" s="304"/>
      <c r="C111" s="140" t="s">
        <v>7</v>
      </c>
      <c r="D111" s="144">
        <v>112</v>
      </c>
      <c r="E111" s="58"/>
      <c r="F111" s="25"/>
    </row>
    <row r="112" spans="1:6" x14ac:dyDescent="0.25">
      <c r="A112" s="321" t="s">
        <v>85</v>
      </c>
      <c r="B112" s="322"/>
      <c r="C112" s="164">
        <v>339014</v>
      </c>
      <c r="D112" s="127">
        <v>112</v>
      </c>
      <c r="E112" s="16">
        <f>SUM(E110:E111)</f>
        <v>5000</v>
      </c>
      <c r="F112" s="25"/>
    </row>
    <row r="113" spans="1:6" x14ac:dyDescent="0.25">
      <c r="A113" s="303" t="s">
        <v>12</v>
      </c>
      <c r="B113" s="304"/>
      <c r="C113" s="138">
        <v>339030</v>
      </c>
      <c r="D113" s="144">
        <v>112</v>
      </c>
      <c r="E113" s="58"/>
      <c r="F113" s="25"/>
    </row>
    <row r="114" spans="1:6" x14ac:dyDescent="0.25">
      <c r="A114" s="321" t="s">
        <v>85</v>
      </c>
      <c r="B114" s="322"/>
      <c r="C114" s="165">
        <v>339030</v>
      </c>
      <c r="D114" s="127">
        <v>112</v>
      </c>
      <c r="E114" s="16">
        <f>SUM(E113)</f>
        <v>0</v>
      </c>
      <c r="F114" s="25"/>
    </row>
    <row r="115" spans="1:6" x14ac:dyDescent="0.25">
      <c r="A115" s="303" t="s">
        <v>19</v>
      </c>
      <c r="B115" s="304"/>
      <c r="C115" s="138" t="s">
        <v>20</v>
      </c>
      <c r="D115" s="144">
        <v>112</v>
      </c>
      <c r="E115" s="58"/>
      <c r="F115" s="25"/>
    </row>
    <row r="116" spans="1:6" x14ac:dyDescent="0.25">
      <c r="A116" s="303" t="s">
        <v>21</v>
      </c>
      <c r="B116" s="304"/>
      <c r="C116" s="138" t="s">
        <v>22</v>
      </c>
      <c r="D116" s="144">
        <v>112</v>
      </c>
      <c r="E116" s="58"/>
      <c r="F116" s="25"/>
    </row>
    <row r="117" spans="1:6" x14ac:dyDescent="0.25">
      <c r="A117" s="321" t="s">
        <v>85</v>
      </c>
      <c r="B117" s="322"/>
      <c r="C117" s="165">
        <v>339033</v>
      </c>
      <c r="D117" s="127">
        <v>112</v>
      </c>
      <c r="E117" s="16">
        <f>SUM(E115:E116)</f>
        <v>0</v>
      </c>
      <c r="F117" s="25"/>
    </row>
    <row r="118" spans="1:6" x14ac:dyDescent="0.25">
      <c r="A118" s="303" t="s">
        <v>29</v>
      </c>
      <c r="B118" s="304"/>
      <c r="C118" s="138">
        <v>339036</v>
      </c>
      <c r="D118" s="144">
        <v>112</v>
      </c>
      <c r="E118" s="58"/>
      <c r="F118" s="25"/>
    </row>
    <row r="119" spans="1:6" x14ac:dyDescent="0.25">
      <c r="A119" s="321" t="s">
        <v>85</v>
      </c>
      <c r="B119" s="322"/>
      <c r="C119" s="165">
        <v>339036</v>
      </c>
      <c r="D119" s="127">
        <v>112</v>
      </c>
      <c r="E119" s="16">
        <f>SUM(E118)</f>
        <v>0</v>
      </c>
      <c r="F119" s="25"/>
    </row>
    <row r="120" spans="1:6" x14ac:dyDescent="0.25">
      <c r="A120" s="303" t="s">
        <v>94</v>
      </c>
      <c r="B120" s="304"/>
      <c r="C120" s="138">
        <v>339039</v>
      </c>
      <c r="D120" s="144">
        <v>112</v>
      </c>
      <c r="E120" s="58">
        <v>15000</v>
      </c>
      <c r="F120" s="25"/>
    </row>
    <row r="121" spans="1:6" x14ac:dyDescent="0.25">
      <c r="A121" s="321" t="s">
        <v>85</v>
      </c>
      <c r="B121" s="322"/>
      <c r="C121" s="165">
        <v>339039</v>
      </c>
      <c r="D121" s="127">
        <v>112</v>
      </c>
      <c r="E121" s="16">
        <f>SUM(E120)</f>
        <v>15000</v>
      </c>
      <c r="F121" s="25"/>
    </row>
    <row r="122" spans="1:6" x14ac:dyDescent="0.25">
      <c r="A122" s="303" t="s">
        <v>63</v>
      </c>
      <c r="B122" s="304"/>
      <c r="C122" s="141">
        <v>339093</v>
      </c>
      <c r="D122" s="144">
        <v>112</v>
      </c>
      <c r="E122" s="58"/>
      <c r="F122" s="25"/>
    </row>
    <row r="123" spans="1:6" x14ac:dyDescent="0.25">
      <c r="A123" s="435" t="s">
        <v>85</v>
      </c>
      <c r="B123" s="436"/>
      <c r="C123" s="86">
        <v>339093</v>
      </c>
      <c r="D123" s="127">
        <v>112</v>
      </c>
      <c r="E123" s="16">
        <f>SUM(E122)</f>
        <v>0</v>
      </c>
      <c r="F123" s="25"/>
    </row>
    <row r="124" spans="1:6" x14ac:dyDescent="0.25">
      <c r="A124" s="363" t="s">
        <v>83</v>
      </c>
      <c r="B124" s="364"/>
      <c r="C124" s="147">
        <v>339000</v>
      </c>
      <c r="D124" s="146">
        <v>112</v>
      </c>
      <c r="E124" s="17">
        <f>SUM(E112,E114,E117,E119,E121,E123,)</f>
        <v>20000</v>
      </c>
      <c r="F124" s="25"/>
    </row>
    <row r="125" spans="1:6" ht="15.75" thickBot="1" x14ac:dyDescent="0.3">
      <c r="A125" s="555" t="s">
        <v>129</v>
      </c>
      <c r="B125" s="556"/>
      <c r="C125" s="148"/>
      <c r="D125" s="149"/>
      <c r="E125" s="18">
        <f>E124</f>
        <v>20000</v>
      </c>
      <c r="F125" s="25"/>
    </row>
    <row r="126" spans="1:6" ht="15.75" thickBot="1" x14ac:dyDescent="0.3">
      <c r="A126" s="166" t="s">
        <v>96</v>
      </c>
      <c r="B126" s="101"/>
      <c r="C126" s="101"/>
      <c r="D126" s="101"/>
      <c r="E126" s="102"/>
      <c r="F126" s="25"/>
    </row>
    <row r="127" spans="1:6" x14ac:dyDescent="0.25">
      <c r="A127" s="303" t="s">
        <v>75</v>
      </c>
      <c r="B127" s="304"/>
      <c r="C127" s="168">
        <v>449052</v>
      </c>
      <c r="D127" s="145">
        <v>112</v>
      </c>
      <c r="E127" s="58"/>
      <c r="F127" s="25"/>
    </row>
    <row r="128" spans="1:6" x14ac:dyDescent="0.25">
      <c r="A128" s="372" t="s">
        <v>83</v>
      </c>
      <c r="B128" s="574"/>
      <c r="C128" s="150">
        <v>449000</v>
      </c>
      <c r="D128" s="151">
        <v>112</v>
      </c>
      <c r="E128" s="11">
        <f>SUM(E127)</f>
        <v>0</v>
      </c>
      <c r="F128" s="25"/>
    </row>
    <row r="129" spans="1:6" x14ac:dyDescent="0.25">
      <c r="A129" s="374" t="s">
        <v>84</v>
      </c>
      <c r="B129" s="375"/>
      <c r="C129" s="167">
        <v>449000</v>
      </c>
      <c r="D129" s="167">
        <v>112</v>
      </c>
      <c r="E129" s="20">
        <f>SUM(E128)</f>
        <v>0</v>
      </c>
      <c r="F129" s="25"/>
    </row>
    <row r="130" spans="1:6" x14ac:dyDescent="0.25">
      <c r="A130" s="558" t="s">
        <v>131</v>
      </c>
      <c r="B130" s="559"/>
      <c r="C130" s="154"/>
      <c r="D130" s="154"/>
      <c r="E130" s="21">
        <f>E129</f>
        <v>0</v>
      </c>
      <c r="F130" s="25"/>
    </row>
    <row r="131" spans="1:6" ht="15.75" thickBot="1" x14ac:dyDescent="0.3">
      <c r="A131" s="319" t="s">
        <v>130</v>
      </c>
      <c r="B131" s="376"/>
      <c r="C131" s="131"/>
      <c r="D131" s="130"/>
      <c r="E131" s="15">
        <f>SUM(E125,E130)</f>
        <v>20000</v>
      </c>
      <c r="F131" s="25"/>
    </row>
    <row r="132" spans="1:6" x14ac:dyDescent="0.25">
      <c r="A132" s="25"/>
      <c r="B132" s="25"/>
      <c r="C132" s="25"/>
      <c r="D132" s="25"/>
      <c r="E132" s="25"/>
      <c r="F132" s="25"/>
    </row>
    <row r="133" spans="1:6" ht="15.75" thickBot="1" x14ac:dyDescent="0.3">
      <c r="A133" s="25"/>
      <c r="B133" s="25"/>
      <c r="C133" s="25"/>
      <c r="D133" s="25"/>
      <c r="E133" s="25"/>
      <c r="F133" s="25"/>
    </row>
    <row r="134" spans="1:6" x14ac:dyDescent="0.25">
      <c r="A134" s="575" t="s">
        <v>126</v>
      </c>
      <c r="B134" s="576"/>
      <c r="C134" s="576"/>
      <c r="D134" s="576"/>
      <c r="E134" s="577"/>
      <c r="F134" s="25"/>
    </row>
    <row r="135" spans="1:6" ht="24.75" x14ac:dyDescent="0.25">
      <c r="A135" s="548" t="s">
        <v>1</v>
      </c>
      <c r="B135" s="549"/>
      <c r="C135" s="170" t="s">
        <v>97</v>
      </c>
      <c r="D135" s="170" t="s">
        <v>3</v>
      </c>
      <c r="E135" s="114" t="s">
        <v>122</v>
      </c>
      <c r="F135" s="25"/>
    </row>
    <row r="136" spans="1:6" x14ac:dyDescent="0.25">
      <c r="A136" s="565" t="s">
        <v>99</v>
      </c>
      <c r="B136" s="566"/>
      <c r="C136" s="169" t="s">
        <v>98</v>
      </c>
      <c r="D136" s="169">
        <v>112</v>
      </c>
      <c r="E136" s="110">
        <f>E62</f>
        <v>2149901</v>
      </c>
      <c r="F136" s="25"/>
    </row>
    <row r="137" spans="1:6" x14ac:dyDescent="0.25">
      <c r="A137" s="565"/>
      <c r="B137" s="566"/>
      <c r="C137" s="169">
        <v>2994</v>
      </c>
      <c r="D137" s="169">
        <v>100</v>
      </c>
      <c r="E137" s="110">
        <f>E96</f>
        <v>901380.48</v>
      </c>
      <c r="F137" s="25"/>
    </row>
    <row r="138" spans="1:6" ht="15" customHeight="1" x14ac:dyDescent="0.25">
      <c r="A138" s="565"/>
      <c r="B138" s="566"/>
      <c r="C138" s="169">
        <v>4572</v>
      </c>
      <c r="D138" s="169">
        <v>112</v>
      </c>
      <c r="E138" s="110">
        <f>E125</f>
        <v>20000</v>
      </c>
      <c r="F138" s="25"/>
    </row>
    <row r="139" spans="1:6" ht="15" customHeight="1" x14ac:dyDescent="0.25">
      <c r="A139" s="565"/>
      <c r="B139" s="566"/>
      <c r="C139" s="567" t="s">
        <v>100</v>
      </c>
      <c r="D139" s="567"/>
      <c r="E139" s="109">
        <f>SUM(E136:E138)</f>
        <v>3071281.48</v>
      </c>
      <c r="F139" s="25"/>
    </row>
    <row r="140" spans="1:6" x14ac:dyDescent="0.25">
      <c r="A140" s="568" t="s">
        <v>101</v>
      </c>
      <c r="B140" s="569"/>
      <c r="C140" s="169" t="s">
        <v>98</v>
      </c>
      <c r="D140" s="169">
        <v>112</v>
      </c>
      <c r="E140" s="110">
        <f>E80</f>
        <v>80000</v>
      </c>
      <c r="F140" s="25"/>
    </row>
    <row r="141" spans="1:6" x14ac:dyDescent="0.25">
      <c r="A141" s="568"/>
      <c r="B141" s="569"/>
      <c r="C141" s="169">
        <v>2994</v>
      </c>
      <c r="D141" s="169">
        <v>100</v>
      </c>
      <c r="E141" s="110">
        <f>E101</f>
        <v>0</v>
      </c>
      <c r="F141" s="25"/>
    </row>
    <row r="142" spans="1:6" x14ac:dyDescent="0.25">
      <c r="A142" s="568"/>
      <c r="B142" s="569"/>
      <c r="C142" s="169">
        <v>4572</v>
      </c>
      <c r="D142" s="169">
        <v>112</v>
      </c>
      <c r="E142" s="110">
        <f>E130</f>
        <v>0</v>
      </c>
      <c r="F142" s="25"/>
    </row>
    <row r="143" spans="1:6" x14ac:dyDescent="0.25">
      <c r="A143" s="570"/>
      <c r="B143" s="571"/>
      <c r="C143" s="567" t="s">
        <v>100</v>
      </c>
      <c r="D143" s="567"/>
      <c r="E143" s="109">
        <f>SUM(E140:E142)</f>
        <v>80000</v>
      </c>
      <c r="F143" s="25"/>
    </row>
    <row r="144" spans="1:6" ht="15.75" thickBot="1" x14ac:dyDescent="0.3">
      <c r="A144" s="572" t="s">
        <v>102</v>
      </c>
      <c r="B144" s="573"/>
      <c r="C144" s="573"/>
      <c r="D144" s="573"/>
      <c r="E144" s="15">
        <f>SUM(E139,E143)</f>
        <v>3151281.48</v>
      </c>
      <c r="F144" s="25"/>
    </row>
    <row r="145" spans="1:6" x14ac:dyDescent="0.25">
      <c r="A145" s="25"/>
      <c r="B145" s="25"/>
      <c r="C145" s="65"/>
      <c r="D145" s="27"/>
      <c r="E145" s="98"/>
      <c r="F145" s="25"/>
    </row>
  </sheetData>
  <sheetProtection password="DF69" sheet="1" objects="1" scenarios="1" insertColumns="0" insertRows="0" deleteColumns="0" deleteRows="0"/>
  <mergeCells count="125">
    <mergeCell ref="A6:E6"/>
    <mergeCell ref="A7:E7"/>
    <mergeCell ref="A8:B8"/>
    <mergeCell ref="A9:B9"/>
    <mergeCell ref="A10:E10"/>
    <mergeCell ref="A11:B11"/>
    <mergeCell ref="A18:B18"/>
    <mergeCell ref="A19:B19"/>
    <mergeCell ref="A20:B20"/>
    <mergeCell ref="A21:B21"/>
    <mergeCell ref="A22:B22"/>
    <mergeCell ref="A23:B23"/>
    <mergeCell ref="A12:B12"/>
    <mergeCell ref="A13:B13"/>
    <mergeCell ref="A14:B14"/>
    <mergeCell ref="A15:B15"/>
    <mergeCell ref="A16:B16"/>
    <mergeCell ref="A17:B17"/>
    <mergeCell ref="A30:B30"/>
    <mergeCell ref="A31:B31"/>
    <mergeCell ref="A32:B32"/>
    <mergeCell ref="A33:B33"/>
    <mergeCell ref="A34:B34"/>
    <mergeCell ref="A35:B35"/>
    <mergeCell ref="A24:B24"/>
    <mergeCell ref="A25:B25"/>
    <mergeCell ref="A26:B26"/>
    <mergeCell ref="A27:B27"/>
    <mergeCell ref="A28:B28"/>
    <mergeCell ref="A29:B29"/>
    <mergeCell ref="A42:B42"/>
    <mergeCell ref="A43:B43"/>
    <mergeCell ref="A44:B44"/>
    <mergeCell ref="A45:B45"/>
    <mergeCell ref="A46:B46"/>
    <mergeCell ref="A47:B47"/>
    <mergeCell ref="A36:B36"/>
    <mergeCell ref="A37:B37"/>
    <mergeCell ref="A38:B38"/>
    <mergeCell ref="A39:B39"/>
    <mergeCell ref="A40:B40"/>
    <mergeCell ref="A41:B41"/>
    <mergeCell ref="A54:B54"/>
    <mergeCell ref="A55:B55"/>
    <mergeCell ref="A56:B56"/>
    <mergeCell ref="A57:B57"/>
    <mergeCell ref="A58:B58"/>
    <mergeCell ref="A59:B59"/>
    <mergeCell ref="A48:B48"/>
    <mergeCell ref="A49:B49"/>
    <mergeCell ref="A50:B50"/>
    <mergeCell ref="A51:B51"/>
    <mergeCell ref="A52:B52"/>
    <mergeCell ref="A53:B53"/>
    <mergeCell ref="A66:B66"/>
    <mergeCell ref="A67:B67"/>
    <mergeCell ref="A68:B68"/>
    <mergeCell ref="A69:B69"/>
    <mergeCell ref="A70:B70"/>
    <mergeCell ref="A71:B71"/>
    <mergeCell ref="A60:B60"/>
    <mergeCell ref="A61:B61"/>
    <mergeCell ref="A62:B62"/>
    <mergeCell ref="A63:E63"/>
    <mergeCell ref="A64:B64"/>
    <mergeCell ref="A65:B65"/>
    <mergeCell ref="A78:B78"/>
    <mergeCell ref="A79:B79"/>
    <mergeCell ref="A80:B80"/>
    <mergeCell ref="A81:B81"/>
    <mergeCell ref="A84:E84"/>
    <mergeCell ref="A85:B85"/>
    <mergeCell ref="A72:B72"/>
    <mergeCell ref="A73:B73"/>
    <mergeCell ref="A74:B74"/>
    <mergeCell ref="A75:B75"/>
    <mergeCell ref="A76:B76"/>
    <mergeCell ref="A77:B77"/>
    <mergeCell ref="A92:B92"/>
    <mergeCell ref="A93:B93"/>
    <mergeCell ref="A94:B94"/>
    <mergeCell ref="A95:B95"/>
    <mergeCell ref="A96:B96"/>
    <mergeCell ref="A97:E97"/>
    <mergeCell ref="A86:B86"/>
    <mergeCell ref="A87:E87"/>
    <mergeCell ref="A88:B88"/>
    <mergeCell ref="A89:B89"/>
    <mergeCell ref="A90:B90"/>
    <mergeCell ref="A91:B91"/>
    <mergeCell ref="A108:B108"/>
    <mergeCell ref="A110:B110"/>
    <mergeCell ref="A111:B111"/>
    <mergeCell ref="A112:B112"/>
    <mergeCell ref="A113:B113"/>
    <mergeCell ref="A114:B114"/>
    <mergeCell ref="A98:B98"/>
    <mergeCell ref="A99:B99"/>
    <mergeCell ref="A101:B101"/>
    <mergeCell ref="A102:B102"/>
    <mergeCell ref="A105:E105"/>
    <mergeCell ref="A106:E106"/>
    <mergeCell ref="A121:B121"/>
    <mergeCell ref="A122:B122"/>
    <mergeCell ref="A123:B123"/>
    <mergeCell ref="A124:B124"/>
    <mergeCell ref="A125:B125"/>
    <mergeCell ref="A127:B127"/>
    <mergeCell ref="A115:B115"/>
    <mergeCell ref="A116:B116"/>
    <mergeCell ref="A117:B117"/>
    <mergeCell ref="A118:B118"/>
    <mergeCell ref="A119:B119"/>
    <mergeCell ref="A120:B120"/>
    <mergeCell ref="A136:B139"/>
    <mergeCell ref="C139:D139"/>
    <mergeCell ref="A140:B143"/>
    <mergeCell ref="C143:D143"/>
    <mergeCell ref="A144:D144"/>
    <mergeCell ref="A128:B128"/>
    <mergeCell ref="A129:B129"/>
    <mergeCell ref="A130:B130"/>
    <mergeCell ref="A131:B131"/>
    <mergeCell ref="A134:E134"/>
    <mergeCell ref="A135:B135"/>
  </mergeCells>
  <pageMargins left="0.511811024" right="0.511811024" top="0.78740157499999996" bottom="0.78740157499999996" header="0.31496062000000002" footer="0.31496062000000002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5"/>
  <sheetViews>
    <sheetView topLeftCell="A127" workbookViewId="0">
      <selection activeCell="E144" sqref="E144"/>
    </sheetView>
  </sheetViews>
  <sheetFormatPr defaultRowHeight="15" x14ac:dyDescent="0.25"/>
  <cols>
    <col min="1" max="1" width="28.140625" customWidth="1"/>
    <col min="2" max="2" width="30.42578125" customWidth="1"/>
    <col min="5" max="5" width="16.140625" customWidth="1"/>
  </cols>
  <sheetData>
    <row r="1" spans="1:6" x14ac:dyDescent="0.25">
      <c r="A1" s="25"/>
      <c r="B1" s="25"/>
      <c r="C1" s="26" t="s">
        <v>124</v>
      </c>
      <c r="D1" s="27"/>
      <c r="E1" s="25"/>
      <c r="F1" s="25"/>
    </row>
    <row r="2" spans="1:6" x14ac:dyDescent="0.25">
      <c r="A2" s="25"/>
      <c r="B2" s="25"/>
      <c r="C2" s="26" t="s">
        <v>123</v>
      </c>
      <c r="D2" s="27"/>
      <c r="E2" s="25"/>
      <c r="F2" s="25"/>
    </row>
    <row r="3" spans="1:6" x14ac:dyDescent="0.25">
      <c r="A3" s="25"/>
      <c r="B3" s="25"/>
      <c r="C3" s="65"/>
      <c r="D3" s="27"/>
      <c r="E3" s="25"/>
      <c r="F3" s="25"/>
    </row>
    <row r="4" spans="1:6" ht="15.75" x14ac:dyDescent="0.25">
      <c r="A4" s="25"/>
      <c r="B4" s="25"/>
      <c r="C4" s="28" t="s">
        <v>122</v>
      </c>
      <c r="D4" s="27"/>
      <c r="E4" s="25"/>
      <c r="F4" s="25"/>
    </row>
    <row r="5" spans="1:6" ht="15.75" thickBot="1" x14ac:dyDescent="0.3">
      <c r="A5" s="29"/>
      <c r="B5" s="29"/>
      <c r="C5" s="30"/>
      <c r="D5" s="31"/>
      <c r="E5" s="32"/>
      <c r="F5" s="25"/>
    </row>
    <row r="6" spans="1:6" x14ac:dyDescent="0.25">
      <c r="A6" s="518" t="s">
        <v>127</v>
      </c>
      <c r="B6" s="519"/>
      <c r="C6" s="519"/>
      <c r="D6" s="519"/>
      <c r="E6" s="520"/>
      <c r="F6" s="25"/>
    </row>
    <row r="7" spans="1:6" x14ac:dyDescent="0.25">
      <c r="A7" s="521" t="s">
        <v>0</v>
      </c>
      <c r="B7" s="522"/>
      <c r="C7" s="522"/>
      <c r="D7" s="522"/>
      <c r="E7" s="523"/>
      <c r="F7" s="25"/>
    </row>
    <row r="8" spans="1:6" x14ac:dyDescent="0.25">
      <c r="A8" s="524"/>
      <c r="B8" s="525"/>
      <c r="C8" s="111"/>
      <c r="D8" s="111"/>
      <c r="E8" s="112"/>
      <c r="F8" s="25"/>
    </row>
    <row r="9" spans="1:6" ht="24.75" x14ac:dyDescent="0.25">
      <c r="A9" s="526" t="s">
        <v>1</v>
      </c>
      <c r="B9" s="527"/>
      <c r="C9" s="113" t="s">
        <v>2</v>
      </c>
      <c r="D9" s="113" t="s">
        <v>3</v>
      </c>
      <c r="E9" s="114" t="s">
        <v>122</v>
      </c>
      <c r="F9" s="25"/>
    </row>
    <row r="10" spans="1:6" x14ac:dyDescent="0.25">
      <c r="A10" s="528" t="s">
        <v>95</v>
      </c>
      <c r="B10" s="529"/>
      <c r="C10" s="529"/>
      <c r="D10" s="529"/>
      <c r="E10" s="530"/>
      <c r="F10" s="25"/>
    </row>
    <row r="11" spans="1:6" x14ac:dyDescent="0.25">
      <c r="A11" s="531" t="s">
        <v>4</v>
      </c>
      <c r="B11" s="381"/>
      <c r="C11" s="115" t="s">
        <v>5</v>
      </c>
      <c r="D11" s="116">
        <v>112</v>
      </c>
      <c r="E11" s="58">
        <v>40000</v>
      </c>
      <c r="F11" s="25"/>
    </row>
    <row r="12" spans="1:6" x14ac:dyDescent="0.25">
      <c r="A12" s="531" t="s">
        <v>6</v>
      </c>
      <c r="B12" s="381"/>
      <c r="C12" s="117" t="s">
        <v>7</v>
      </c>
      <c r="D12" s="118">
        <v>112</v>
      </c>
      <c r="E12" s="58"/>
      <c r="F12" s="25"/>
    </row>
    <row r="13" spans="1:6" x14ac:dyDescent="0.25">
      <c r="A13" s="349" t="s">
        <v>85</v>
      </c>
      <c r="B13" s="350"/>
      <c r="C13" s="119">
        <v>339014</v>
      </c>
      <c r="D13" s="120">
        <v>112</v>
      </c>
      <c r="E13" s="16">
        <f>SUM(E11:E12)</f>
        <v>40000</v>
      </c>
      <c r="F13" s="25"/>
    </row>
    <row r="14" spans="1:6" x14ac:dyDescent="0.25">
      <c r="A14" s="531" t="s">
        <v>8</v>
      </c>
      <c r="B14" s="381"/>
      <c r="C14" s="117" t="s">
        <v>9</v>
      </c>
      <c r="D14" s="117">
        <v>112</v>
      </c>
      <c r="E14" s="58">
        <v>5000</v>
      </c>
      <c r="F14" s="25"/>
    </row>
    <row r="15" spans="1:6" x14ac:dyDescent="0.25">
      <c r="A15" s="349" t="s">
        <v>85</v>
      </c>
      <c r="B15" s="350"/>
      <c r="C15" s="119">
        <v>339018</v>
      </c>
      <c r="D15" s="119">
        <v>112</v>
      </c>
      <c r="E15" s="16">
        <f>SUM(E14)</f>
        <v>5000</v>
      </c>
      <c r="F15" s="25"/>
    </row>
    <row r="16" spans="1:6" x14ac:dyDescent="0.25">
      <c r="A16" s="531" t="s">
        <v>10</v>
      </c>
      <c r="B16" s="381"/>
      <c r="C16" s="115" t="s">
        <v>11</v>
      </c>
      <c r="D16" s="116">
        <v>112</v>
      </c>
      <c r="E16" s="58">
        <v>50000</v>
      </c>
      <c r="F16" s="25"/>
    </row>
    <row r="17" spans="1:6" x14ac:dyDescent="0.25">
      <c r="A17" s="349" t="s">
        <v>85</v>
      </c>
      <c r="B17" s="350"/>
      <c r="C17" s="119">
        <v>339020</v>
      </c>
      <c r="D17" s="120">
        <v>112</v>
      </c>
      <c r="E17" s="16">
        <f>SUM(E16)</f>
        <v>50000</v>
      </c>
      <c r="F17" s="25"/>
    </row>
    <row r="18" spans="1:6" x14ac:dyDescent="0.25">
      <c r="A18" s="531" t="s">
        <v>12</v>
      </c>
      <c r="B18" s="381"/>
      <c r="C18" s="117" t="s">
        <v>13</v>
      </c>
      <c r="D18" s="118">
        <v>112</v>
      </c>
      <c r="E18" s="58">
        <v>50000</v>
      </c>
      <c r="F18" s="25"/>
    </row>
    <row r="19" spans="1:6" x14ac:dyDescent="0.25">
      <c r="A19" s="531" t="s">
        <v>14</v>
      </c>
      <c r="B19" s="381"/>
      <c r="C19" s="117" t="s">
        <v>15</v>
      </c>
      <c r="D19" s="118">
        <v>112</v>
      </c>
      <c r="E19" s="58">
        <v>20000</v>
      </c>
      <c r="F19" s="25"/>
    </row>
    <row r="20" spans="1:6" x14ac:dyDescent="0.25">
      <c r="A20" s="349" t="s">
        <v>85</v>
      </c>
      <c r="B20" s="350"/>
      <c r="C20" s="119">
        <v>339030</v>
      </c>
      <c r="D20" s="120">
        <v>112</v>
      </c>
      <c r="E20" s="16">
        <f>SUM(E18:E19)</f>
        <v>70000</v>
      </c>
      <c r="F20" s="25"/>
    </row>
    <row r="21" spans="1:6" x14ac:dyDescent="0.25">
      <c r="A21" s="532" t="s">
        <v>103</v>
      </c>
      <c r="B21" s="533"/>
      <c r="C21" s="117" t="s">
        <v>16</v>
      </c>
      <c r="D21" s="118">
        <v>112</v>
      </c>
      <c r="E21" s="58"/>
      <c r="F21" s="25"/>
    </row>
    <row r="22" spans="1:6" x14ac:dyDescent="0.25">
      <c r="A22" s="349" t="s">
        <v>85</v>
      </c>
      <c r="B22" s="350"/>
      <c r="C22" s="119">
        <v>339031</v>
      </c>
      <c r="D22" s="120">
        <v>112</v>
      </c>
      <c r="E22" s="16">
        <f>SUM(E21)</f>
        <v>0</v>
      </c>
      <c r="F22" s="25"/>
    </row>
    <row r="23" spans="1:6" x14ac:dyDescent="0.25">
      <c r="A23" s="531" t="s">
        <v>17</v>
      </c>
      <c r="B23" s="381"/>
      <c r="C23" s="115" t="s">
        <v>18</v>
      </c>
      <c r="D23" s="116">
        <v>112</v>
      </c>
      <c r="E23" s="58"/>
      <c r="F23" s="25"/>
    </row>
    <row r="24" spans="1:6" x14ac:dyDescent="0.25">
      <c r="A24" s="349" t="s">
        <v>85</v>
      </c>
      <c r="B24" s="350"/>
      <c r="C24" s="119">
        <v>339032</v>
      </c>
      <c r="D24" s="120">
        <v>112</v>
      </c>
      <c r="E24" s="16">
        <f>SUM(E23)</f>
        <v>0</v>
      </c>
      <c r="F24" s="25"/>
    </row>
    <row r="25" spans="1:6" x14ac:dyDescent="0.25">
      <c r="A25" s="531" t="s">
        <v>19</v>
      </c>
      <c r="B25" s="381"/>
      <c r="C25" s="117" t="s">
        <v>20</v>
      </c>
      <c r="D25" s="118">
        <v>112</v>
      </c>
      <c r="E25" s="58">
        <v>15000</v>
      </c>
      <c r="F25" s="25"/>
    </row>
    <row r="26" spans="1:6" x14ac:dyDescent="0.25">
      <c r="A26" s="531" t="s">
        <v>21</v>
      </c>
      <c r="B26" s="381"/>
      <c r="C26" s="115" t="s">
        <v>22</v>
      </c>
      <c r="D26" s="116">
        <v>112</v>
      </c>
      <c r="E26" s="58"/>
      <c r="F26" s="25"/>
    </row>
    <row r="27" spans="1:6" x14ac:dyDescent="0.25">
      <c r="A27" s="531" t="s">
        <v>23</v>
      </c>
      <c r="B27" s="381"/>
      <c r="C27" s="117" t="s">
        <v>24</v>
      </c>
      <c r="D27" s="118">
        <v>112</v>
      </c>
      <c r="E27" s="58"/>
      <c r="F27" s="25"/>
    </row>
    <row r="28" spans="1:6" x14ac:dyDescent="0.25">
      <c r="A28" s="349" t="s">
        <v>85</v>
      </c>
      <c r="B28" s="350"/>
      <c r="C28" s="119">
        <v>339033</v>
      </c>
      <c r="D28" s="120">
        <v>112</v>
      </c>
      <c r="E28" s="16">
        <f>SUM(E25:E27)</f>
        <v>15000</v>
      </c>
      <c r="F28" s="25"/>
    </row>
    <row r="29" spans="1:6" x14ac:dyDescent="0.25">
      <c r="A29" s="531" t="s">
        <v>25</v>
      </c>
      <c r="B29" s="381"/>
      <c r="C29" s="115" t="s">
        <v>26</v>
      </c>
      <c r="D29" s="116">
        <v>112</v>
      </c>
      <c r="E29" s="58"/>
      <c r="F29" s="25"/>
    </row>
    <row r="30" spans="1:6" x14ac:dyDescent="0.25">
      <c r="A30" s="531" t="s">
        <v>27</v>
      </c>
      <c r="B30" s="381"/>
      <c r="C30" s="117" t="s">
        <v>28</v>
      </c>
      <c r="D30" s="118">
        <v>112</v>
      </c>
      <c r="E30" s="58"/>
      <c r="F30" s="25"/>
    </row>
    <row r="31" spans="1:6" x14ac:dyDescent="0.25">
      <c r="A31" s="349" t="s">
        <v>85</v>
      </c>
      <c r="B31" s="350"/>
      <c r="C31" s="119">
        <v>339035</v>
      </c>
      <c r="D31" s="120">
        <v>112</v>
      </c>
      <c r="E31" s="16">
        <f>SUM(E29:E30)</f>
        <v>0</v>
      </c>
      <c r="F31" s="25"/>
    </row>
    <row r="32" spans="1:6" x14ac:dyDescent="0.25">
      <c r="A32" s="531" t="s">
        <v>29</v>
      </c>
      <c r="B32" s="381"/>
      <c r="C32" s="115" t="s">
        <v>30</v>
      </c>
      <c r="D32" s="116">
        <v>112</v>
      </c>
      <c r="E32" s="58">
        <v>40000</v>
      </c>
      <c r="F32" s="25"/>
    </row>
    <row r="33" spans="1:6" x14ac:dyDescent="0.25">
      <c r="A33" s="531" t="s">
        <v>31</v>
      </c>
      <c r="B33" s="381"/>
      <c r="C33" s="117" t="s">
        <v>32</v>
      </c>
      <c r="D33" s="118">
        <v>112</v>
      </c>
      <c r="E33" s="58">
        <v>0</v>
      </c>
      <c r="F33" s="25"/>
    </row>
    <row r="34" spans="1:6" x14ac:dyDescent="0.25">
      <c r="A34" s="531" t="s">
        <v>33</v>
      </c>
      <c r="B34" s="381"/>
      <c r="C34" s="115" t="s">
        <v>34</v>
      </c>
      <c r="D34" s="116">
        <v>112</v>
      </c>
      <c r="E34" s="58"/>
      <c r="F34" s="25"/>
    </row>
    <row r="35" spans="1:6" x14ac:dyDescent="0.25">
      <c r="A35" s="531" t="s">
        <v>35</v>
      </c>
      <c r="B35" s="381"/>
      <c r="C35" s="117" t="s">
        <v>36</v>
      </c>
      <c r="D35" s="116">
        <v>112</v>
      </c>
      <c r="E35" s="58"/>
      <c r="F35" s="25"/>
    </row>
    <row r="36" spans="1:6" x14ac:dyDescent="0.25">
      <c r="A36" s="349" t="s">
        <v>85</v>
      </c>
      <c r="B36" s="350"/>
      <c r="C36" s="119">
        <v>339036</v>
      </c>
      <c r="D36" s="120">
        <v>112</v>
      </c>
      <c r="E36" s="16">
        <f>SUM(E32:E35)</f>
        <v>40000</v>
      </c>
      <c r="F36" s="25"/>
    </row>
    <row r="37" spans="1:6" x14ac:dyDescent="0.25">
      <c r="A37" s="531" t="s">
        <v>38</v>
      </c>
      <c r="B37" s="381"/>
      <c r="C37" s="117" t="s">
        <v>37</v>
      </c>
      <c r="D37" s="118">
        <v>112</v>
      </c>
      <c r="E37" s="58">
        <v>1570000</v>
      </c>
      <c r="F37" s="25"/>
    </row>
    <row r="38" spans="1:6" x14ac:dyDescent="0.25">
      <c r="A38" s="531" t="s">
        <v>39</v>
      </c>
      <c r="B38" s="381"/>
      <c r="C38" s="115" t="s">
        <v>40</v>
      </c>
      <c r="D38" s="116">
        <v>112</v>
      </c>
      <c r="E38" s="58"/>
      <c r="F38" s="25"/>
    </row>
    <row r="39" spans="1:6" x14ac:dyDescent="0.25">
      <c r="A39" s="349" t="s">
        <v>85</v>
      </c>
      <c r="B39" s="350"/>
      <c r="C39" s="119">
        <v>339037</v>
      </c>
      <c r="D39" s="120">
        <v>112</v>
      </c>
      <c r="E39" s="16">
        <f>SUM(E37:E38)</f>
        <v>1570000</v>
      </c>
      <c r="F39" s="25"/>
    </row>
    <row r="40" spans="1:6" x14ac:dyDescent="0.25">
      <c r="A40" s="531" t="s">
        <v>41</v>
      </c>
      <c r="B40" s="381"/>
      <c r="C40" s="117" t="s">
        <v>42</v>
      </c>
      <c r="D40" s="118">
        <v>112</v>
      </c>
      <c r="E40" s="58">
        <v>615674</v>
      </c>
      <c r="F40" s="25"/>
    </row>
    <row r="41" spans="1:6" x14ac:dyDescent="0.25">
      <c r="A41" s="534" t="s">
        <v>43</v>
      </c>
      <c r="B41" s="404"/>
      <c r="C41" s="116" t="s">
        <v>44</v>
      </c>
      <c r="D41" s="116">
        <v>112</v>
      </c>
      <c r="E41" s="58"/>
      <c r="F41" s="25"/>
    </row>
    <row r="42" spans="1:6" x14ac:dyDescent="0.25">
      <c r="A42" s="534" t="s">
        <v>45</v>
      </c>
      <c r="B42" s="404"/>
      <c r="C42" s="116" t="s">
        <v>46</v>
      </c>
      <c r="D42" s="116">
        <v>112</v>
      </c>
      <c r="E42" s="58"/>
      <c r="F42" s="25"/>
    </row>
    <row r="43" spans="1:6" x14ac:dyDescent="0.25">
      <c r="A43" s="534" t="s">
        <v>47</v>
      </c>
      <c r="B43" s="404"/>
      <c r="C43" s="116" t="s">
        <v>48</v>
      </c>
      <c r="D43" s="116">
        <v>112</v>
      </c>
      <c r="E43" s="58">
        <v>25000</v>
      </c>
      <c r="F43" s="25"/>
    </row>
    <row r="44" spans="1:6" x14ac:dyDescent="0.25">
      <c r="A44" s="531" t="s">
        <v>49</v>
      </c>
      <c r="B44" s="381"/>
      <c r="C44" s="115" t="s">
        <v>50</v>
      </c>
      <c r="D44" s="116">
        <v>112</v>
      </c>
      <c r="E44" s="58">
        <v>14000</v>
      </c>
      <c r="F44" s="25"/>
    </row>
    <row r="45" spans="1:6" x14ac:dyDescent="0.25">
      <c r="A45" s="531" t="s">
        <v>33</v>
      </c>
      <c r="B45" s="381"/>
      <c r="C45" s="115" t="s">
        <v>51</v>
      </c>
      <c r="D45" s="116">
        <v>112</v>
      </c>
      <c r="E45" s="58"/>
      <c r="F45" s="25"/>
    </row>
    <row r="46" spans="1:6" x14ac:dyDescent="0.25">
      <c r="A46" s="534" t="s">
        <v>52</v>
      </c>
      <c r="B46" s="404"/>
      <c r="C46" s="116" t="s">
        <v>53</v>
      </c>
      <c r="D46" s="116">
        <v>112</v>
      </c>
      <c r="E46" s="58"/>
      <c r="F46" s="25"/>
    </row>
    <row r="47" spans="1:6" x14ac:dyDescent="0.25">
      <c r="A47" s="534" t="s">
        <v>39</v>
      </c>
      <c r="B47" s="404"/>
      <c r="C47" s="116" t="s">
        <v>54</v>
      </c>
      <c r="D47" s="116">
        <v>112</v>
      </c>
      <c r="E47" s="58"/>
      <c r="F47" s="25"/>
    </row>
    <row r="48" spans="1:6" x14ac:dyDescent="0.25">
      <c r="A48" s="534" t="s">
        <v>55</v>
      </c>
      <c r="B48" s="404"/>
      <c r="C48" s="116" t="s">
        <v>56</v>
      </c>
      <c r="D48" s="116">
        <v>112</v>
      </c>
      <c r="E48" s="58"/>
      <c r="F48" s="25"/>
    </row>
    <row r="49" spans="1:6" x14ac:dyDescent="0.25">
      <c r="A49" s="531" t="s">
        <v>35</v>
      </c>
      <c r="B49" s="381"/>
      <c r="C49" s="115" t="s">
        <v>57</v>
      </c>
      <c r="D49" s="116">
        <v>112</v>
      </c>
      <c r="E49" s="58"/>
      <c r="F49" s="25"/>
    </row>
    <row r="50" spans="1:6" x14ac:dyDescent="0.25">
      <c r="A50" s="534" t="s">
        <v>58</v>
      </c>
      <c r="B50" s="404"/>
      <c r="C50" s="116" t="s">
        <v>59</v>
      </c>
      <c r="D50" s="116">
        <v>112</v>
      </c>
      <c r="E50" s="58"/>
      <c r="F50" s="25"/>
    </row>
    <row r="51" spans="1:6" x14ac:dyDescent="0.25">
      <c r="A51" s="349" t="s">
        <v>85</v>
      </c>
      <c r="B51" s="350"/>
      <c r="C51" s="120">
        <v>339039</v>
      </c>
      <c r="D51" s="120">
        <v>112</v>
      </c>
      <c r="E51" s="16">
        <f>SUM(E40:E50)</f>
        <v>654674</v>
      </c>
      <c r="F51" s="25"/>
    </row>
    <row r="52" spans="1:6" x14ac:dyDescent="0.25">
      <c r="A52" s="534" t="s">
        <v>61</v>
      </c>
      <c r="B52" s="404"/>
      <c r="C52" s="116" t="s">
        <v>62</v>
      </c>
      <c r="D52" s="116">
        <v>112</v>
      </c>
      <c r="E52" s="58">
        <v>4000</v>
      </c>
      <c r="F52" s="25"/>
    </row>
    <row r="53" spans="1:6" x14ac:dyDescent="0.25">
      <c r="A53" s="349" t="s">
        <v>85</v>
      </c>
      <c r="B53" s="350"/>
      <c r="C53" s="120">
        <v>339047</v>
      </c>
      <c r="D53" s="120">
        <v>112</v>
      </c>
      <c r="E53" s="16">
        <f>SUM(E52)</f>
        <v>4000</v>
      </c>
      <c r="F53" s="25"/>
    </row>
    <row r="54" spans="1:6" x14ac:dyDescent="0.25">
      <c r="A54" s="534" t="s">
        <v>63</v>
      </c>
      <c r="B54" s="404"/>
      <c r="C54" s="116" t="s">
        <v>64</v>
      </c>
      <c r="D54" s="116">
        <v>112</v>
      </c>
      <c r="E54" s="58"/>
      <c r="F54" s="25"/>
    </row>
    <row r="55" spans="1:6" x14ac:dyDescent="0.25">
      <c r="A55" s="349" t="s">
        <v>85</v>
      </c>
      <c r="B55" s="350"/>
      <c r="C55" s="120">
        <v>339093</v>
      </c>
      <c r="D55" s="120">
        <v>112</v>
      </c>
      <c r="E55" s="16">
        <f>SUM(E54)</f>
        <v>0</v>
      </c>
      <c r="F55" s="25"/>
    </row>
    <row r="56" spans="1:6" x14ac:dyDescent="0.25">
      <c r="A56" s="535" t="s">
        <v>86</v>
      </c>
      <c r="B56" s="536"/>
      <c r="C56" s="121">
        <v>339000</v>
      </c>
      <c r="D56" s="121">
        <v>112</v>
      </c>
      <c r="E56" s="17">
        <f>SUM(E13,E15,E17,E20,E22,E24,E28,E31,E36,E39,E51,E53,E55)</f>
        <v>2448674</v>
      </c>
      <c r="F56" s="25"/>
    </row>
    <row r="57" spans="1:6" x14ac:dyDescent="0.25">
      <c r="A57" s="534" t="s">
        <v>65</v>
      </c>
      <c r="B57" s="404"/>
      <c r="C57" s="116" t="s">
        <v>66</v>
      </c>
      <c r="D57" s="116">
        <v>112</v>
      </c>
      <c r="E57" s="58"/>
      <c r="F57" s="25"/>
    </row>
    <row r="58" spans="1:6" x14ac:dyDescent="0.25">
      <c r="A58" s="349" t="s">
        <v>85</v>
      </c>
      <c r="B58" s="350"/>
      <c r="C58" s="120">
        <v>339147</v>
      </c>
      <c r="D58" s="120">
        <v>112</v>
      </c>
      <c r="E58" s="16">
        <f>SUM(E57)</f>
        <v>0</v>
      </c>
      <c r="F58" s="25"/>
    </row>
    <row r="59" spans="1:6" x14ac:dyDescent="0.25">
      <c r="A59" s="537" t="s">
        <v>67</v>
      </c>
      <c r="B59" s="538"/>
      <c r="C59" s="122" t="s">
        <v>68</v>
      </c>
      <c r="D59" s="116">
        <v>112</v>
      </c>
      <c r="E59" s="58"/>
      <c r="F59" s="25"/>
    </row>
    <row r="60" spans="1:6" x14ac:dyDescent="0.25">
      <c r="A60" s="349" t="s">
        <v>85</v>
      </c>
      <c r="B60" s="350"/>
      <c r="C60" s="120">
        <v>339147</v>
      </c>
      <c r="D60" s="120">
        <v>112</v>
      </c>
      <c r="E60" s="16">
        <f>SUM(E59)</f>
        <v>0</v>
      </c>
      <c r="F60" s="25"/>
    </row>
    <row r="61" spans="1:6" x14ac:dyDescent="0.25">
      <c r="A61" s="539" t="s">
        <v>86</v>
      </c>
      <c r="B61" s="540"/>
      <c r="C61" s="123">
        <v>339100</v>
      </c>
      <c r="D61" s="123">
        <v>112</v>
      </c>
      <c r="E61" s="103">
        <f>SUM(E58,E60)</f>
        <v>0</v>
      </c>
      <c r="F61" s="25"/>
    </row>
    <row r="62" spans="1:6" x14ac:dyDescent="0.25">
      <c r="A62" s="541" t="s">
        <v>129</v>
      </c>
      <c r="B62" s="542"/>
      <c r="C62" s="124"/>
      <c r="D62" s="125"/>
      <c r="E62" s="104">
        <f>SUM(E56,E61)</f>
        <v>2448674</v>
      </c>
      <c r="F62" s="25"/>
    </row>
    <row r="63" spans="1:6" x14ac:dyDescent="0.25">
      <c r="A63" s="543" t="s">
        <v>96</v>
      </c>
      <c r="B63" s="544"/>
      <c r="C63" s="544"/>
      <c r="D63" s="544"/>
      <c r="E63" s="545"/>
      <c r="F63" s="25"/>
    </row>
    <row r="64" spans="1:6" x14ac:dyDescent="0.25">
      <c r="A64" s="534" t="s">
        <v>14</v>
      </c>
      <c r="B64" s="404"/>
      <c r="C64" s="116" t="s">
        <v>69</v>
      </c>
      <c r="D64" s="116">
        <v>112</v>
      </c>
      <c r="E64" s="58"/>
      <c r="F64" s="25"/>
    </row>
    <row r="65" spans="1:6" x14ac:dyDescent="0.25">
      <c r="A65" s="349" t="s">
        <v>85</v>
      </c>
      <c r="B65" s="350"/>
      <c r="C65" s="120">
        <v>449030</v>
      </c>
      <c r="D65" s="120">
        <v>112</v>
      </c>
      <c r="E65" s="16">
        <f>SUM(E64)</f>
        <v>0</v>
      </c>
      <c r="F65" s="25"/>
    </row>
    <row r="66" spans="1:6" x14ac:dyDescent="0.25">
      <c r="A66" s="534" t="s">
        <v>70</v>
      </c>
      <c r="B66" s="404"/>
      <c r="C66" s="116" t="s">
        <v>71</v>
      </c>
      <c r="D66" s="116">
        <v>112</v>
      </c>
      <c r="E66" s="58"/>
      <c r="F66" s="25"/>
    </row>
    <row r="67" spans="1:6" x14ac:dyDescent="0.25">
      <c r="A67" s="349" t="s">
        <v>85</v>
      </c>
      <c r="B67" s="350"/>
      <c r="C67" s="120">
        <v>449036</v>
      </c>
      <c r="D67" s="120">
        <v>112</v>
      </c>
      <c r="E67" s="16">
        <f>SUM(E66)</f>
        <v>0</v>
      </c>
      <c r="F67" s="25"/>
    </row>
    <row r="68" spans="1:6" x14ac:dyDescent="0.25">
      <c r="A68" s="534" t="s">
        <v>70</v>
      </c>
      <c r="B68" s="404"/>
      <c r="C68" s="116" t="s">
        <v>72</v>
      </c>
      <c r="D68" s="116">
        <v>112</v>
      </c>
      <c r="E68" s="58"/>
      <c r="F68" s="25"/>
    </row>
    <row r="69" spans="1:6" x14ac:dyDescent="0.25">
      <c r="A69" s="349" t="s">
        <v>85</v>
      </c>
      <c r="B69" s="350"/>
      <c r="C69" s="120">
        <v>449039</v>
      </c>
      <c r="D69" s="120">
        <v>112</v>
      </c>
      <c r="E69" s="16">
        <f>SUM(E68)</f>
        <v>0</v>
      </c>
      <c r="F69" s="25"/>
    </row>
    <row r="70" spans="1:6" x14ac:dyDescent="0.25">
      <c r="A70" s="534" t="s">
        <v>73</v>
      </c>
      <c r="B70" s="404"/>
      <c r="C70" s="116" t="s">
        <v>74</v>
      </c>
      <c r="D70" s="116">
        <v>112</v>
      </c>
      <c r="E70" s="58"/>
      <c r="F70" s="25"/>
    </row>
    <row r="71" spans="1:6" x14ac:dyDescent="0.25">
      <c r="A71" s="349" t="s">
        <v>85</v>
      </c>
      <c r="B71" s="350"/>
      <c r="C71" s="120">
        <v>449051</v>
      </c>
      <c r="D71" s="120">
        <v>112</v>
      </c>
      <c r="E71" s="16">
        <f>E70</f>
        <v>0</v>
      </c>
      <c r="F71" s="25"/>
    </row>
    <row r="72" spans="1:6" x14ac:dyDescent="0.25">
      <c r="A72" s="534" t="s">
        <v>75</v>
      </c>
      <c r="B72" s="404"/>
      <c r="C72" s="116" t="s">
        <v>76</v>
      </c>
      <c r="D72" s="116">
        <v>112</v>
      </c>
      <c r="E72" s="58">
        <v>102986</v>
      </c>
      <c r="F72" s="25"/>
    </row>
    <row r="73" spans="1:6" x14ac:dyDescent="0.25">
      <c r="A73" s="534" t="s">
        <v>77</v>
      </c>
      <c r="B73" s="404"/>
      <c r="C73" s="116" t="s">
        <v>78</v>
      </c>
      <c r="D73" s="116">
        <v>112</v>
      </c>
      <c r="E73" s="58"/>
      <c r="F73" s="25"/>
    </row>
    <row r="74" spans="1:6" x14ac:dyDescent="0.25">
      <c r="A74" s="534" t="s">
        <v>79</v>
      </c>
      <c r="B74" s="404"/>
      <c r="C74" s="116" t="s">
        <v>80</v>
      </c>
      <c r="D74" s="116">
        <v>112</v>
      </c>
      <c r="E74" s="58"/>
      <c r="F74" s="25"/>
    </row>
    <row r="75" spans="1:6" x14ac:dyDescent="0.25">
      <c r="A75" s="349" t="s">
        <v>85</v>
      </c>
      <c r="B75" s="350"/>
      <c r="C75" s="120">
        <v>449052</v>
      </c>
      <c r="D75" s="120">
        <v>112</v>
      </c>
      <c r="E75" s="16">
        <f>SUM(E72:E74)</f>
        <v>102986</v>
      </c>
      <c r="F75" s="25"/>
    </row>
    <row r="76" spans="1:6" x14ac:dyDescent="0.25">
      <c r="A76" s="553" t="s">
        <v>86</v>
      </c>
      <c r="B76" s="554"/>
      <c r="C76" s="126">
        <v>449000</v>
      </c>
      <c r="D76" s="126">
        <v>112</v>
      </c>
      <c r="E76" s="105">
        <f>SUM(E65,E67,E69,E71,E75)</f>
        <v>102986</v>
      </c>
      <c r="F76" s="25"/>
    </row>
    <row r="77" spans="1:6" x14ac:dyDescent="0.25">
      <c r="A77" s="534" t="s">
        <v>81</v>
      </c>
      <c r="B77" s="404"/>
      <c r="C77" s="116" t="s">
        <v>82</v>
      </c>
      <c r="D77" s="116">
        <v>112</v>
      </c>
      <c r="E77" s="58"/>
      <c r="F77" s="25"/>
    </row>
    <row r="78" spans="1:6" x14ac:dyDescent="0.25">
      <c r="A78" s="349" t="s">
        <v>85</v>
      </c>
      <c r="B78" s="350"/>
      <c r="C78" s="127">
        <v>459061</v>
      </c>
      <c r="D78" s="127">
        <v>112</v>
      </c>
      <c r="E78" s="16">
        <f>SUM(E77)</f>
        <v>0</v>
      </c>
      <c r="F78" s="25"/>
    </row>
    <row r="79" spans="1:6" x14ac:dyDescent="0.25">
      <c r="A79" s="546" t="s">
        <v>86</v>
      </c>
      <c r="B79" s="547"/>
      <c r="C79" s="128">
        <v>459000</v>
      </c>
      <c r="D79" s="128">
        <v>112</v>
      </c>
      <c r="E79" s="106">
        <f>SUM(E78)</f>
        <v>0</v>
      </c>
      <c r="F79" s="25"/>
    </row>
    <row r="80" spans="1:6" x14ac:dyDescent="0.25">
      <c r="A80" s="548" t="s">
        <v>131</v>
      </c>
      <c r="B80" s="549"/>
      <c r="C80" s="129"/>
      <c r="D80" s="129"/>
      <c r="E80" s="107">
        <f>SUM(E76,E79)</f>
        <v>102986</v>
      </c>
      <c r="F80" s="25"/>
    </row>
    <row r="81" spans="1:6" ht="15.75" thickBot="1" x14ac:dyDescent="0.3">
      <c r="A81" s="550" t="s">
        <v>130</v>
      </c>
      <c r="B81" s="551"/>
      <c r="C81" s="131"/>
      <c r="D81" s="130"/>
      <c r="E81" s="15">
        <f>SUM(E62,E80)</f>
        <v>2551660</v>
      </c>
      <c r="F81" s="25"/>
    </row>
    <row r="82" spans="1:6" x14ac:dyDescent="0.25">
      <c r="A82" s="25"/>
      <c r="B82" s="25"/>
      <c r="C82" s="25"/>
      <c r="D82" s="25"/>
      <c r="E82" s="25"/>
      <c r="F82" s="25"/>
    </row>
    <row r="83" spans="1:6" x14ac:dyDescent="0.25">
      <c r="A83" s="25"/>
      <c r="B83" s="25"/>
      <c r="C83" s="25"/>
      <c r="D83" s="25"/>
      <c r="E83" s="25"/>
      <c r="F83" s="25"/>
    </row>
    <row r="84" spans="1:6" x14ac:dyDescent="0.25">
      <c r="A84" s="552" t="s">
        <v>87</v>
      </c>
      <c r="B84" s="552"/>
      <c r="C84" s="552"/>
      <c r="D84" s="552"/>
      <c r="E84" s="552"/>
      <c r="F84" s="25"/>
    </row>
    <row r="85" spans="1:6" ht="15.75" thickBot="1" x14ac:dyDescent="0.3">
      <c r="A85" s="340"/>
      <c r="B85" s="340"/>
      <c r="C85" s="132"/>
      <c r="D85" s="133"/>
      <c r="E85" s="134"/>
      <c r="F85" s="25"/>
    </row>
    <row r="86" spans="1:6" ht="25.5" thickBot="1" x14ac:dyDescent="0.3">
      <c r="A86" s="341" t="s">
        <v>1</v>
      </c>
      <c r="B86" s="342"/>
      <c r="C86" s="136" t="s">
        <v>2</v>
      </c>
      <c r="D86" s="136" t="s">
        <v>3</v>
      </c>
      <c r="E86" s="135" t="s">
        <v>122</v>
      </c>
      <c r="F86" s="25"/>
    </row>
    <row r="87" spans="1:6" ht="15.75" thickBot="1" x14ac:dyDescent="0.3">
      <c r="A87" s="346" t="s">
        <v>95</v>
      </c>
      <c r="B87" s="347"/>
      <c r="C87" s="347"/>
      <c r="D87" s="347"/>
      <c r="E87" s="348"/>
      <c r="F87" s="25"/>
    </row>
    <row r="88" spans="1:6" x14ac:dyDescent="0.25">
      <c r="A88" s="303" t="s">
        <v>8</v>
      </c>
      <c r="B88" s="304"/>
      <c r="C88" s="140">
        <v>339018</v>
      </c>
      <c r="D88" s="141">
        <v>100</v>
      </c>
      <c r="E88" s="58">
        <v>788807.75</v>
      </c>
      <c r="F88" s="25"/>
    </row>
    <row r="89" spans="1:6" x14ac:dyDescent="0.25">
      <c r="A89" s="303" t="s">
        <v>12</v>
      </c>
      <c r="B89" s="304"/>
      <c r="C89" s="138">
        <v>339030</v>
      </c>
      <c r="D89" s="141">
        <v>100</v>
      </c>
      <c r="E89" s="58"/>
      <c r="F89" s="25"/>
    </row>
    <row r="90" spans="1:6" x14ac:dyDescent="0.25">
      <c r="A90" s="303" t="s">
        <v>88</v>
      </c>
      <c r="B90" s="304"/>
      <c r="C90" s="140">
        <v>339031</v>
      </c>
      <c r="D90" s="142">
        <v>100</v>
      </c>
      <c r="E90" s="58"/>
      <c r="F90" s="25"/>
    </row>
    <row r="91" spans="1:6" x14ac:dyDescent="0.25">
      <c r="A91" s="303" t="s">
        <v>104</v>
      </c>
      <c r="B91" s="304"/>
      <c r="C91" s="138">
        <v>339032</v>
      </c>
      <c r="D91" s="144">
        <v>100</v>
      </c>
      <c r="E91" s="58"/>
      <c r="F91" s="25"/>
    </row>
    <row r="92" spans="1:6" x14ac:dyDescent="0.25">
      <c r="A92" s="303" t="s">
        <v>89</v>
      </c>
      <c r="B92" s="304"/>
      <c r="C92" s="139">
        <v>339033</v>
      </c>
      <c r="D92" s="143">
        <v>100</v>
      </c>
      <c r="E92" s="58"/>
      <c r="F92" s="25"/>
    </row>
    <row r="93" spans="1:6" x14ac:dyDescent="0.25">
      <c r="A93" s="303" t="s">
        <v>90</v>
      </c>
      <c r="B93" s="304"/>
      <c r="C93" s="138">
        <v>339036</v>
      </c>
      <c r="D93" s="144">
        <v>100</v>
      </c>
      <c r="E93" s="58"/>
      <c r="F93" s="25"/>
    </row>
    <row r="94" spans="1:6" x14ac:dyDescent="0.25">
      <c r="A94" s="303" t="s">
        <v>60</v>
      </c>
      <c r="B94" s="304"/>
      <c r="C94" s="137">
        <v>339039</v>
      </c>
      <c r="D94" s="145">
        <v>100</v>
      </c>
      <c r="E94" s="58"/>
      <c r="F94" s="25"/>
    </row>
    <row r="95" spans="1:6" x14ac:dyDescent="0.25">
      <c r="A95" s="355" t="s">
        <v>83</v>
      </c>
      <c r="B95" s="356"/>
      <c r="C95" s="147">
        <v>339000</v>
      </c>
      <c r="D95" s="146">
        <v>100</v>
      </c>
      <c r="E95" s="17">
        <f>SUM(E88:E94)</f>
        <v>788807.75</v>
      </c>
      <c r="F95" s="25"/>
    </row>
    <row r="96" spans="1:6" ht="15.75" thickBot="1" x14ac:dyDescent="0.3">
      <c r="A96" s="555" t="s">
        <v>129</v>
      </c>
      <c r="B96" s="556"/>
      <c r="C96" s="148"/>
      <c r="D96" s="149"/>
      <c r="E96" s="18">
        <f>E95</f>
        <v>788807.75</v>
      </c>
      <c r="F96" s="25"/>
    </row>
    <row r="97" spans="1:6" ht="15.75" thickBot="1" x14ac:dyDescent="0.3">
      <c r="A97" s="314" t="s">
        <v>96</v>
      </c>
      <c r="B97" s="315"/>
      <c r="C97" s="315"/>
      <c r="D97" s="315"/>
      <c r="E97" s="316"/>
      <c r="F97" s="25"/>
    </row>
    <row r="98" spans="1:6" x14ac:dyDescent="0.25">
      <c r="A98" s="317" t="s">
        <v>75</v>
      </c>
      <c r="B98" s="318"/>
      <c r="C98" s="138">
        <v>449052</v>
      </c>
      <c r="D98" s="144">
        <v>100</v>
      </c>
      <c r="E98" s="58"/>
      <c r="F98" s="25"/>
    </row>
    <row r="99" spans="1:6" x14ac:dyDescent="0.25">
      <c r="A99" s="353" t="s">
        <v>83</v>
      </c>
      <c r="B99" s="354"/>
      <c r="C99" s="150">
        <v>449000</v>
      </c>
      <c r="D99" s="151">
        <v>100</v>
      </c>
      <c r="E99" s="11">
        <f>SUM(E98)</f>
        <v>0</v>
      </c>
      <c r="F99" s="25"/>
    </row>
    <row r="100" spans="1:6" x14ac:dyDescent="0.25">
      <c r="A100" s="100" t="s">
        <v>84</v>
      </c>
      <c r="B100" s="153"/>
      <c r="C100" s="152">
        <v>449000</v>
      </c>
      <c r="D100" s="152">
        <v>100</v>
      </c>
      <c r="E100" s="108">
        <f>SUM(E99)</f>
        <v>0</v>
      </c>
      <c r="F100" s="25"/>
    </row>
    <row r="101" spans="1:6" x14ac:dyDescent="0.25">
      <c r="A101" s="558" t="s">
        <v>131</v>
      </c>
      <c r="B101" s="559"/>
      <c r="C101" s="154"/>
      <c r="D101" s="154"/>
      <c r="E101" s="21">
        <f>E100</f>
        <v>0</v>
      </c>
      <c r="F101" s="25"/>
    </row>
    <row r="102" spans="1:6" ht="15.75" thickBot="1" x14ac:dyDescent="0.3">
      <c r="A102" s="319" t="s">
        <v>130</v>
      </c>
      <c r="B102" s="376"/>
      <c r="C102" s="131"/>
      <c r="D102" s="130"/>
      <c r="E102" s="15">
        <f>SUM(E96,E101)</f>
        <v>788807.75</v>
      </c>
      <c r="F102" s="25"/>
    </row>
    <row r="103" spans="1:6" x14ac:dyDescent="0.25">
      <c r="A103" s="25"/>
      <c r="B103" s="25"/>
      <c r="C103" s="25"/>
      <c r="D103" s="25"/>
      <c r="E103" s="25"/>
      <c r="F103" s="25"/>
    </row>
    <row r="104" spans="1:6" ht="15.75" thickBot="1" x14ac:dyDescent="0.3">
      <c r="A104" s="25"/>
      <c r="B104" s="25"/>
      <c r="C104" s="25"/>
      <c r="D104" s="25"/>
      <c r="E104" s="25"/>
      <c r="F104" s="25"/>
    </row>
    <row r="105" spans="1:6" x14ac:dyDescent="0.25">
      <c r="A105" s="560" t="s">
        <v>91</v>
      </c>
      <c r="B105" s="561"/>
      <c r="C105" s="561"/>
      <c r="D105" s="561"/>
      <c r="E105" s="562"/>
      <c r="F105" s="25"/>
    </row>
    <row r="106" spans="1:6" x14ac:dyDescent="0.25">
      <c r="A106" s="563" t="s">
        <v>92</v>
      </c>
      <c r="B106" s="552"/>
      <c r="C106" s="552"/>
      <c r="D106" s="552"/>
      <c r="E106" s="564"/>
      <c r="F106" s="25"/>
    </row>
    <row r="107" spans="1:6" ht="15.75" thickBot="1" x14ac:dyDescent="0.3">
      <c r="A107" s="157"/>
      <c r="B107" s="156"/>
      <c r="C107" s="155"/>
      <c r="D107" s="158"/>
      <c r="E107" s="159"/>
      <c r="F107" s="25"/>
    </row>
    <row r="108" spans="1:6" ht="25.5" thickBot="1" x14ac:dyDescent="0.3">
      <c r="A108" s="368" t="s">
        <v>1</v>
      </c>
      <c r="B108" s="557"/>
      <c r="C108" s="136" t="s">
        <v>2</v>
      </c>
      <c r="D108" s="136" t="s">
        <v>3</v>
      </c>
      <c r="E108" s="160" t="s">
        <v>122</v>
      </c>
      <c r="F108" s="25"/>
    </row>
    <row r="109" spans="1:6" ht="26.25" customHeight="1" thickBot="1" x14ac:dyDescent="0.3">
      <c r="A109" s="161" t="s">
        <v>95</v>
      </c>
      <c r="B109" s="162"/>
      <c r="C109" s="162"/>
      <c r="D109" s="162"/>
      <c r="E109" s="163"/>
      <c r="F109" s="25"/>
    </row>
    <row r="110" spans="1:6" x14ac:dyDescent="0.25">
      <c r="A110" s="303" t="s">
        <v>4</v>
      </c>
      <c r="B110" s="304"/>
      <c r="C110" s="140" t="s">
        <v>5</v>
      </c>
      <c r="D110" s="144">
        <v>112</v>
      </c>
      <c r="E110" s="58">
        <v>30000</v>
      </c>
      <c r="F110" s="25"/>
    </row>
    <row r="111" spans="1:6" x14ac:dyDescent="0.25">
      <c r="A111" s="303" t="s">
        <v>93</v>
      </c>
      <c r="B111" s="304"/>
      <c r="C111" s="140" t="s">
        <v>7</v>
      </c>
      <c r="D111" s="144">
        <v>112</v>
      </c>
      <c r="E111" s="58"/>
      <c r="F111" s="25"/>
    </row>
    <row r="112" spans="1:6" x14ac:dyDescent="0.25">
      <c r="A112" s="321" t="s">
        <v>85</v>
      </c>
      <c r="B112" s="322"/>
      <c r="C112" s="164">
        <v>339014</v>
      </c>
      <c r="D112" s="127">
        <v>112</v>
      </c>
      <c r="E112" s="16">
        <f>SUM(E110:E111)</f>
        <v>30000</v>
      </c>
      <c r="F112" s="25"/>
    </row>
    <row r="113" spans="1:6" x14ac:dyDescent="0.25">
      <c r="A113" s="303" t="s">
        <v>12</v>
      </c>
      <c r="B113" s="304"/>
      <c r="C113" s="138">
        <v>339030</v>
      </c>
      <c r="D113" s="144">
        <v>112</v>
      </c>
      <c r="E113" s="58"/>
      <c r="F113" s="25"/>
    </row>
    <row r="114" spans="1:6" x14ac:dyDescent="0.25">
      <c r="A114" s="321" t="s">
        <v>85</v>
      </c>
      <c r="B114" s="322"/>
      <c r="C114" s="165">
        <v>339030</v>
      </c>
      <c r="D114" s="127">
        <v>112</v>
      </c>
      <c r="E114" s="16">
        <f>SUM(E113)</f>
        <v>0</v>
      </c>
      <c r="F114" s="25"/>
    </row>
    <row r="115" spans="1:6" x14ac:dyDescent="0.25">
      <c r="A115" s="303" t="s">
        <v>19</v>
      </c>
      <c r="B115" s="304"/>
      <c r="C115" s="138" t="s">
        <v>20</v>
      </c>
      <c r="D115" s="144">
        <v>112</v>
      </c>
      <c r="E115" s="58">
        <v>15000</v>
      </c>
      <c r="F115" s="25"/>
    </row>
    <row r="116" spans="1:6" x14ac:dyDescent="0.25">
      <c r="A116" s="303" t="s">
        <v>21</v>
      </c>
      <c r="B116" s="304"/>
      <c r="C116" s="138" t="s">
        <v>22</v>
      </c>
      <c r="D116" s="144">
        <v>112</v>
      </c>
      <c r="E116" s="58"/>
      <c r="F116" s="25"/>
    </row>
    <row r="117" spans="1:6" x14ac:dyDescent="0.25">
      <c r="A117" s="321" t="s">
        <v>85</v>
      </c>
      <c r="B117" s="322"/>
      <c r="C117" s="165">
        <v>339033</v>
      </c>
      <c r="D117" s="127">
        <v>112</v>
      </c>
      <c r="E117" s="16">
        <f>SUM(E115:E116)</f>
        <v>15000</v>
      </c>
      <c r="F117" s="25"/>
    </row>
    <row r="118" spans="1:6" x14ac:dyDescent="0.25">
      <c r="A118" s="303" t="s">
        <v>29</v>
      </c>
      <c r="B118" s="304"/>
      <c r="C118" s="138">
        <v>339036</v>
      </c>
      <c r="D118" s="144">
        <v>112</v>
      </c>
      <c r="E118" s="58"/>
      <c r="F118" s="25"/>
    </row>
    <row r="119" spans="1:6" x14ac:dyDescent="0.25">
      <c r="A119" s="321" t="s">
        <v>85</v>
      </c>
      <c r="B119" s="322"/>
      <c r="C119" s="165">
        <v>339036</v>
      </c>
      <c r="D119" s="127">
        <v>112</v>
      </c>
      <c r="E119" s="16">
        <f>SUM(E118)</f>
        <v>0</v>
      </c>
      <c r="F119" s="25"/>
    </row>
    <row r="120" spans="1:6" x14ac:dyDescent="0.25">
      <c r="A120" s="303" t="s">
        <v>94</v>
      </c>
      <c r="B120" s="304"/>
      <c r="C120" s="138">
        <v>339039</v>
      </c>
      <c r="D120" s="144">
        <v>112</v>
      </c>
      <c r="E120" s="58">
        <v>20000</v>
      </c>
      <c r="F120" s="25"/>
    </row>
    <row r="121" spans="1:6" x14ac:dyDescent="0.25">
      <c r="A121" s="321" t="s">
        <v>85</v>
      </c>
      <c r="B121" s="322"/>
      <c r="C121" s="165">
        <v>339039</v>
      </c>
      <c r="D121" s="127">
        <v>112</v>
      </c>
      <c r="E121" s="16">
        <f>SUM(E120)</f>
        <v>20000</v>
      </c>
      <c r="F121" s="25"/>
    </row>
    <row r="122" spans="1:6" x14ac:dyDescent="0.25">
      <c r="A122" s="303" t="s">
        <v>63</v>
      </c>
      <c r="B122" s="304"/>
      <c r="C122" s="141">
        <v>339093</v>
      </c>
      <c r="D122" s="144">
        <v>112</v>
      </c>
      <c r="E122" s="58"/>
      <c r="F122" s="25"/>
    </row>
    <row r="123" spans="1:6" x14ac:dyDescent="0.25">
      <c r="A123" s="435" t="s">
        <v>85</v>
      </c>
      <c r="B123" s="436"/>
      <c r="C123" s="86">
        <v>339093</v>
      </c>
      <c r="D123" s="127">
        <v>112</v>
      </c>
      <c r="E123" s="16">
        <f>SUM(E122)</f>
        <v>0</v>
      </c>
      <c r="F123" s="25"/>
    </row>
    <row r="124" spans="1:6" x14ac:dyDescent="0.25">
      <c r="A124" s="363" t="s">
        <v>83</v>
      </c>
      <c r="B124" s="364"/>
      <c r="C124" s="147">
        <v>339000</v>
      </c>
      <c r="D124" s="146">
        <v>112</v>
      </c>
      <c r="E124" s="17">
        <f>SUM(E112,E114,E117,E119,E121,E123,)</f>
        <v>65000</v>
      </c>
      <c r="F124" s="25"/>
    </row>
    <row r="125" spans="1:6" ht="15.75" thickBot="1" x14ac:dyDescent="0.3">
      <c r="A125" s="555" t="s">
        <v>129</v>
      </c>
      <c r="B125" s="556"/>
      <c r="C125" s="148"/>
      <c r="D125" s="149"/>
      <c r="E125" s="18">
        <f>E124</f>
        <v>65000</v>
      </c>
      <c r="F125" s="25"/>
    </row>
    <row r="126" spans="1:6" ht="15.75" thickBot="1" x14ac:dyDescent="0.3">
      <c r="A126" s="166" t="s">
        <v>96</v>
      </c>
      <c r="B126" s="101"/>
      <c r="C126" s="101"/>
      <c r="D126" s="101"/>
      <c r="E126" s="102"/>
      <c r="F126" s="25"/>
    </row>
    <row r="127" spans="1:6" x14ac:dyDescent="0.25">
      <c r="A127" s="303" t="s">
        <v>75</v>
      </c>
      <c r="B127" s="304"/>
      <c r="C127" s="168">
        <v>449052</v>
      </c>
      <c r="D127" s="145">
        <v>112</v>
      </c>
      <c r="E127" s="58"/>
      <c r="F127" s="25"/>
    </row>
    <row r="128" spans="1:6" x14ac:dyDescent="0.25">
      <c r="A128" s="372" t="s">
        <v>83</v>
      </c>
      <c r="B128" s="574"/>
      <c r="C128" s="150">
        <v>449000</v>
      </c>
      <c r="D128" s="151">
        <v>112</v>
      </c>
      <c r="E128" s="11">
        <f>SUM(E127)</f>
        <v>0</v>
      </c>
      <c r="F128" s="25"/>
    </row>
    <row r="129" spans="1:6" x14ac:dyDescent="0.25">
      <c r="A129" s="374" t="s">
        <v>84</v>
      </c>
      <c r="B129" s="375"/>
      <c r="C129" s="167">
        <v>449000</v>
      </c>
      <c r="D129" s="167">
        <v>112</v>
      </c>
      <c r="E129" s="20">
        <f>SUM(E128)</f>
        <v>0</v>
      </c>
      <c r="F129" s="25"/>
    </row>
    <row r="130" spans="1:6" x14ac:dyDescent="0.25">
      <c r="A130" s="558" t="s">
        <v>131</v>
      </c>
      <c r="B130" s="559"/>
      <c r="C130" s="154"/>
      <c r="D130" s="154"/>
      <c r="E130" s="21">
        <f>E129</f>
        <v>0</v>
      </c>
      <c r="F130" s="25"/>
    </row>
    <row r="131" spans="1:6" ht="15.75" thickBot="1" x14ac:dyDescent="0.3">
      <c r="A131" s="319" t="s">
        <v>130</v>
      </c>
      <c r="B131" s="376"/>
      <c r="C131" s="131"/>
      <c r="D131" s="130"/>
      <c r="E131" s="15">
        <f>SUM(E125,E130)</f>
        <v>65000</v>
      </c>
      <c r="F131" s="25"/>
    </row>
    <row r="132" spans="1:6" x14ac:dyDescent="0.25">
      <c r="A132" s="25"/>
      <c r="B132" s="25"/>
      <c r="C132" s="25"/>
      <c r="D132" s="25"/>
      <c r="E132" s="25"/>
      <c r="F132" s="25"/>
    </row>
    <row r="133" spans="1:6" ht="15.75" thickBot="1" x14ac:dyDescent="0.3">
      <c r="A133" s="25"/>
      <c r="B133" s="25"/>
      <c r="C133" s="25"/>
      <c r="D133" s="25"/>
      <c r="E133" s="25"/>
      <c r="F133" s="25"/>
    </row>
    <row r="134" spans="1:6" x14ac:dyDescent="0.25">
      <c r="A134" s="575" t="s">
        <v>126</v>
      </c>
      <c r="B134" s="576"/>
      <c r="C134" s="576"/>
      <c r="D134" s="576"/>
      <c r="E134" s="577"/>
      <c r="F134" s="25"/>
    </row>
    <row r="135" spans="1:6" ht="24.75" x14ac:dyDescent="0.25">
      <c r="A135" s="548" t="s">
        <v>1</v>
      </c>
      <c r="B135" s="549"/>
      <c r="C135" s="170" t="s">
        <v>97</v>
      </c>
      <c r="D135" s="170" t="s">
        <v>3</v>
      </c>
      <c r="E135" s="114" t="s">
        <v>122</v>
      </c>
      <c r="F135" s="25"/>
    </row>
    <row r="136" spans="1:6" x14ac:dyDescent="0.25">
      <c r="A136" s="565" t="s">
        <v>99</v>
      </c>
      <c r="B136" s="566"/>
      <c r="C136" s="169" t="s">
        <v>98</v>
      </c>
      <c r="D136" s="169">
        <v>112</v>
      </c>
      <c r="E136" s="110">
        <f>E62</f>
        <v>2448674</v>
      </c>
      <c r="F136" s="25"/>
    </row>
    <row r="137" spans="1:6" x14ac:dyDescent="0.25">
      <c r="A137" s="565"/>
      <c r="B137" s="566"/>
      <c r="C137" s="169">
        <v>2994</v>
      </c>
      <c r="D137" s="169">
        <v>100</v>
      </c>
      <c r="E137" s="110">
        <f>E96</f>
        <v>788807.75</v>
      </c>
      <c r="F137" s="25"/>
    </row>
    <row r="138" spans="1:6" x14ac:dyDescent="0.25">
      <c r="A138" s="565"/>
      <c r="B138" s="566"/>
      <c r="C138" s="169">
        <v>4572</v>
      </c>
      <c r="D138" s="169">
        <v>112</v>
      </c>
      <c r="E138" s="110">
        <f>E125</f>
        <v>65000</v>
      </c>
      <c r="F138" s="25"/>
    </row>
    <row r="139" spans="1:6" x14ac:dyDescent="0.25">
      <c r="A139" s="565"/>
      <c r="B139" s="566"/>
      <c r="C139" s="567" t="s">
        <v>100</v>
      </c>
      <c r="D139" s="567"/>
      <c r="E139" s="109">
        <f>SUM(E136:E138)</f>
        <v>3302481.75</v>
      </c>
      <c r="F139" s="25"/>
    </row>
    <row r="140" spans="1:6" x14ac:dyDescent="0.25">
      <c r="A140" s="568" t="s">
        <v>101</v>
      </c>
      <c r="B140" s="569"/>
      <c r="C140" s="169" t="s">
        <v>98</v>
      </c>
      <c r="D140" s="169">
        <v>112</v>
      </c>
      <c r="E140" s="110">
        <f>E80</f>
        <v>102986</v>
      </c>
      <c r="F140" s="25"/>
    </row>
    <row r="141" spans="1:6" x14ac:dyDescent="0.25">
      <c r="A141" s="568"/>
      <c r="B141" s="569"/>
      <c r="C141" s="169">
        <v>2994</v>
      </c>
      <c r="D141" s="169">
        <v>100</v>
      </c>
      <c r="E141" s="110">
        <f>E101</f>
        <v>0</v>
      </c>
      <c r="F141" s="25"/>
    </row>
    <row r="142" spans="1:6" x14ac:dyDescent="0.25">
      <c r="A142" s="568"/>
      <c r="B142" s="569"/>
      <c r="C142" s="169">
        <v>4572</v>
      </c>
      <c r="D142" s="169">
        <v>112</v>
      </c>
      <c r="E142" s="110">
        <f>E130</f>
        <v>0</v>
      </c>
      <c r="F142" s="25"/>
    </row>
    <row r="143" spans="1:6" x14ac:dyDescent="0.25">
      <c r="A143" s="570"/>
      <c r="B143" s="571"/>
      <c r="C143" s="567" t="s">
        <v>100</v>
      </c>
      <c r="D143" s="567"/>
      <c r="E143" s="109">
        <f>SUM(E140:E142)</f>
        <v>102986</v>
      </c>
      <c r="F143" s="25"/>
    </row>
    <row r="144" spans="1:6" ht="15.75" thickBot="1" x14ac:dyDescent="0.3">
      <c r="A144" s="572" t="s">
        <v>102</v>
      </c>
      <c r="B144" s="573"/>
      <c r="C144" s="573"/>
      <c r="D144" s="573"/>
      <c r="E144" s="15">
        <f>SUM(E139,E143)</f>
        <v>3405467.75</v>
      </c>
      <c r="F144" s="25"/>
    </row>
    <row r="145" spans="1:6" x14ac:dyDescent="0.25">
      <c r="A145" s="25"/>
      <c r="B145" s="25"/>
      <c r="C145" s="65"/>
      <c r="D145" s="27"/>
      <c r="E145" s="98"/>
      <c r="F145" s="25"/>
    </row>
  </sheetData>
  <sheetProtection password="DF69" sheet="1" objects="1" scenarios="1" insertColumns="0" insertRows="0" deleteColumns="0" deleteRows="0"/>
  <mergeCells count="125">
    <mergeCell ref="A13:B13"/>
    <mergeCell ref="A14:B14"/>
    <mergeCell ref="A15:B15"/>
    <mergeCell ref="A16:B16"/>
    <mergeCell ref="A17:B17"/>
    <mergeCell ref="A18:B18"/>
    <mergeCell ref="A7:E7"/>
    <mergeCell ref="A9:B9"/>
    <mergeCell ref="A12:B12"/>
    <mergeCell ref="A25:B25"/>
    <mergeCell ref="A26:B26"/>
    <mergeCell ref="A27:B27"/>
    <mergeCell ref="A28:B28"/>
    <mergeCell ref="A29:B29"/>
    <mergeCell ref="A30:B30"/>
    <mergeCell ref="A19:B19"/>
    <mergeCell ref="A20:B20"/>
    <mergeCell ref="A21:B21"/>
    <mergeCell ref="A22:B22"/>
    <mergeCell ref="A23:B23"/>
    <mergeCell ref="A24:B24"/>
    <mergeCell ref="A37:B37"/>
    <mergeCell ref="A38:B38"/>
    <mergeCell ref="A39:B39"/>
    <mergeCell ref="A40:B40"/>
    <mergeCell ref="A41:B41"/>
    <mergeCell ref="A42:B42"/>
    <mergeCell ref="A31:B31"/>
    <mergeCell ref="A32:B32"/>
    <mergeCell ref="A33:B33"/>
    <mergeCell ref="A34:B34"/>
    <mergeCell ref="A35:B35"/>
    <mergeCell ref="A36:B36"/>
    <mergeCell ref="A49:B49"/>
    <mergeCell ref="A50:B50"/>
    <mergeCell ref="A51:B51"/>
    <mergeCell ref="A52:B52"/>
    <mergeCell ref="A53:B53"/>
    <mergeCell ref="A54:B54"/>
    <mergeCell ref="A43:B43"/>
    <mergeCell ref="A44:B44"/>
    <mergeCell ref="A45:B45"/>
    <mergeCell ref="A46:B46"/>
    <mergeCell ref="A47:B47"/>
    <mergeCell ref="A48:B48"/>
    <mergeCell ref="A61:B61"/>
    <mergeCell ref="A62:B62"/>
    <mergeCell ref="A65:B65"/>
    <mergeCell ref="A66:B66"/>
    <mergeCell ref="A55:B55"/>
    <mergeCell ref="A56:B56"/>
    <mergeCell ref="A57:B57"/>
    <mergeCell ref="A58:B58"/>
    <mergeCell ref="A59:B59"/>
    <mergeCell ref="A60:B60"/>
    <mergeCell ref="A73:B73"/>
    <mergeCell ref="A74:B74"/>
    <mergeCell ref="A75:B75"/>
    <mergeCell ref="A76:B76"/>
    <mergeCell ref="A77:B77"/>
    <mergeCell ref="A78:B78"/>
    <mergeCell ref="A67:B67"/>
    <mergeCell ref="A68:B68"/>
    <mergeCell ref="A69:B69"/>
    <mergeCell ref="A70:B70"/>
    <mergeCell ref="A71:B71"/>
    <mergeCell ref="A72:B72"/>
    <mergeCell ref="A89:B89"/>
    <mergeCell ref="A90:B90"/>
    <mergeCell ref="A91:B91"/>
    <mergeCell ref="A92:B92"/>
    <mergeCell ref="A87:E87"/>
    <mergeCell ref="A88:B88"/>
    <mergeCell ref="A79:B79"/>
    <mergeCell ref="A80:B80"/>
    <mergeCell ref="A81:B81"/>
    <mergeCell ref="A86:B86"/>
    <mergeCell ref="A99:B99"/>
    <mergeCell ref="A102:B102"/>
    <mergeCell ref="A106:E106"/>
    <mergeCell ref="A101:B101"/>
    <mergeCell ref="A105:E105"/>
    <mergeCell ref="A93:B93"/>
    <mergeCell ref="A94:B94"/>
    <mergeCell ref="A95:B95"/>
    <mergeCell ref="A96:B96"/>
    <mergeCell ref="A97:E97"/>
    <mergeCell ref="A98:B98"/>
    <mergeCell ref="A6:E6"/>
    <mergeCell ref="A8:B8"/>
    <mergeCell ref="A10:E10"/>
    <mergeCell ref="A11:B11"/>
    <mergeCell ref="A129:B129"/>
    <mergeCell ref="A130:B130"/>
    <mergeCell ref="A131:B131"/>
    <mergeCell ref="A63:E63"/>
    <mergeCell ref="A64:B64"/>
    <mergeCell ref="A84:E84"/>
    <mergeCell ref="A85:B85"/>
    <mergeCell ref="A122:B122"/>
    <mergeCell ref="A123:B123"/>
    <mergeCell ref="A124:B124"/>
    <mergeCell ref="A125:B125"/>
    <mergeCell ref="A128:B128"/>
    <mergeCell ref="A116:B116"/>
    <mergeCell ref="A117:B117"/>
    <mergeCell ref="A118:B118"/>
    <mergeCell ref="A119:B119"/>
    <mergeCell ref="A120:B120"/>
    <mergeCell ref="A121:B121"/>
    <mergeCell ref="A111:B111"/>
    <mergeCell ref="A112:B112"/>
    <mergeCell ref="A140:B143"/>
    <mergeCell ref="C143:D143"/>
    <mergeCell ref="A144:D144"/>
    <mergeCell ref="A108:B108"/>
    <mergeCell ref="A110:B110"/>
    <mergeCell ref="A127:B127"/>
    <mergeCell ref="A134:E134"/>
    <mergeCell ref="A135:B135"/>
    <mergeCell ref="A136:B139"/>
    <mergeCell ref="C139:D139"/>
    <mergeCell ref="A113:B113"/>
    <mergeCell ref="A114:B114"/>
    <mergeCell ref="A115:B115"/>
  </mergeCells>
  <pageMargins left="0.511811024" right="0.511811024" top="0.78740157499999996" bottom="0.78740157499999996" header="0.31496062000000002" footer="0.31496062000000002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5"/>
  <sheetViews>
    <sheetView topLeftCell="A130" workbookViewId="0">
      <selection activeCell="F117" sqref="F117"/>
    </sheetView>
  </sheetViews>
  <sheetFormatPr defaultRowHeight="15" x14ac:dyDescent="0.25"/>
  <cols>
    <col min="1" max="1" width="29" customWidth="1"/>
    <col min="2" max="2" width="21.42578125" customWidth="1"/>
    <col min="5" max="5" width="20.42578125" customWidth="1"/>
  </cols>
  <sheetData>
    <row r="1" spans="1:6" x14ac:dyDescent="0.25">
      <c r="A1" s="25"/>
      <c r="B1" s="25"/>
      <c r="C1" s="26" t="s">
        <v>124</v>
      </c>
      <c r="D1" s="27"/>
      <c r="E1" s="25"/>
      <c r="F1" s="25"/>
    </row>
    <row r="2" spans="1:6" x14ac:dyDescent="0.25">
      <c r="A2" s="25"/>
      <c r="B2" s="25"/>
      <c r="C2" s="26" t="s">
        <v>123</v>
      </c>
      <c r="D2" s="27"/>
      <c r="E2" s="25"/>
      <c r="F2" s="25"/>
    </row>
    <row r="3" spans="1:6" x14ac:dyDescent="0.25">
      <c r="A3" s="25"/>
      <c r="B3" s="25"/>
      <c r="C3" s="65"/>
      <c r="D3" s="27"/>
      <c r="E3" s="25"/>
      <c r="F3" s="25"/>
    </row>
    <row r="4" spans="1:6" ht="15.75" x14ac:dyDescent="0.25">
      <c r="A4" s="25"/>
      <c r="B4" s="25"/>
      <c r="C4" s="28" t="s">
        <v>122</v>
      </c>
      <c r="D4" s="27"/>
      <c r="E4" s="25"/>
      <c r="F4" s="25"/>
    </row>
    <row r="5" spans="1:6" ht="15.75" thickBot="1" x14ac:dyDescent="0.3">
      <c r="A5" s="29"/>
      <c r="B5" s="29"/>
      <c r="C5" s="30"/>
      <c r="D5" s="31"/>
      <c r="E5" s="32"/>
      <c r="F5" s="25"/>
    </row>
    <row r="6" spans="1:6" ht="15" customHeight="1" x14ac:dyDescent="0.25">
      <c r="A6" s="518" t="s">
        <v>127</v>
      </c>
      <c r="B6" s="519"/>
      <c r="C6" s="519"/>
      <c r="D6" s="519"/>
      <c r="E6" s="520"/>
      <c r="F6" s="25"/>
    </row>
    <row r="7" spans="1:6" ht="15" customHeight="1" x14ac:dyDescent="0.25">
      <c r="A7" s="521" t="s">
        <v>0</v>
      </c>
      <c r="B7" s="522"/>
      <c r="C7" s="522"/>
      <c r="D7" s="522"/>
      <c r="E7" s="523"/>
      <c r="F7" s="25"/>
    </row>
    <row r="8" spans="1:6" x14ac:dyDescent="0.25">
      <c r="A8" s="524"/>
      <c r="B8" s="525"/>
      <c r="C8" s="111"/>
      <c r="D8" s="111"/>
      <c r="E8" s="112"/>
      <c r="F8" s="25"/>
    </row>
    <row r="9" spans="1:6" ht="24.75" x14ac:dyDescent="0.25">
      <c r="A9" s="526" t="s">
        <v>1</v>
      </c>
      <c r="B9" s="527"/>
      <c r="C9" s="113" t="s">
        <v>2</v>
      </c>
      <c r="D9" s="113" t="s">
        <v>3</v>
      </c>
      <c r="E9" s="114" t="s">
        <v>122</v>
      </c>
      <c r="F9" s="25"/>
    </row>
    <row r="10" spans="1:6" x14ac:dyDescent="0.25">
      <c r="A10" s="528" t="s">
        <v>95</v>
      </c>
      <c r="B10" s="529"/>
      <c r="C10" s="529"/>
      <c r="D10" s="529"/>
      <c r="E10" s="530"/>
      <c r="F10" s="25"/>
    </row>
    <row r="11" spans="1:6" x14ac:dyDescent="0.25">
      <c r="A11" s="531" t="s">
        <v>4</v>
      </c>
      <c r="B11" s="381"/>
      <c r="C11" s="115" t="s">
        <v>5</v>
      </c>
      <c r="D11" s="116">
        <v>112</v>
      </c>
      <c r="E11" s="58">
        <v>25000</v>
      </c>
      <c r="F11" s="25"/>
    </row>
    <row r="12" spans="1:6" x14ac:dyDescent="0.25">
      <c r="A12" s="531" t="s">
        <v>6</v>
      </c>
      <c r="B12" s="381"/>
      <c r="C12" s="117" t="s">
        <v>7</v>
      </c>
      <c r="D12" s="118">
        <v>112</v>
      </c>
      <c r="E12" s="58">
        <v>6000</v>
      </c>
      <c r="F12" s="25"/>
    </row>
    <row r="13" spans="1:6" x14ac:dyDescent="0.25">
      <c r="A13" s="349" t="s">
        <v>85</v>
      </c>
      <c r="B13" s="350"/>
      <c r="C13" s="119">
        <v>339014</v>
      </c>
      <c r="D13" s="120">
        <v>112</v>
      </c>
      <c r="E13" s="16">
        <f>SUM(E11:E12)</f>
        <v>31000</v>
      </c>
      <c r="F13" s="25"/>
    </row>
    <row r="14" spans="1:6" x14ac:dyDescent="0.25">
      <c r="A14" s="531" t="s">
        <v>8</v>
      </c>
      <c r="B14" s="381"/>
      <c r="C14" s="117" t="s">
        <v>9</v>
      </c>
      <c r="D14" s="117">
        <v>112</v>
      </c>
      <c r="E14" s="58">
        <v>10000</v>
      </c>
      <c r="F14" s="25"/>
    </row>
    <row r="15" spans="1:6" x14ac:dyDescent="0.25">
      <c r="A15" s="349" t="s">
        <v>85</v>
      </c>
      <c r="B15" s="350"/>
      <c r="C15" s="119">
        <v>339018</v>
      </c>
      <c r="D15" s="119">
        <v>112</v>
      </c>
      <c r="E15" s="16">
        <f>SUM(E14)</f>
        <v>10000</v>
      </c>
      <c r="F15" s="25"/>
    </row>
    <row r="16" spans="1:6" x14ac:dyDescent="0.25">
      <c r="A16" s="531" t="s">
        <v>10</v>
      </c>
      <c r="B16" s="381"/>
      <c r="C16" s="115" t="s">
        <v>11</v>
      </c>
      <c r="D16" s="116">
        <v>112</v>
      </c>
      <c r="E16" s="58">
        <v>60000</v>
      </c>
      <c r="F16" s="25"/>
    </row>
    <row r="17" spans="1:6" x14ac:dyDescent="0.25">
      <c r="A17" s="349" t="s">
        <v>85</v>
      </c>
      <c r="B17" s="350"/>
      <c r="C17" s="119">
        <v>339020</v>
      </c>
      <c r="D17" s="120">
        <v>112</v>
      </c>
      <c r="E17" s="16">
        <f>SUM(E16)</f>
        <v>60000</v>
      </c>
      <c r="F17" s="25"/>
    </row>
    <row r="18" spans="1:6" x14ac:dyDescent="0.25">
      <c r="A18" s="531" t="s">
        <v>12</v>
      </c>
      <c r="B18" s="381"/>
      <c r="C18" s="117" t="s">
        <v>13</v>
      </c>
      <c r="D18" s="118">
        <v>112</v>
      </c>
      <c r="E18" s="58">
        <v>40000</v>
      </c>
      <c r="F18" s="25"/>
    </row>
    <row r="19" spans="1:6" x14ac:dyDescent="0.25">
      <c r="A19" s="531" t="s">
        <v>14</v>
      </c>
      <c r="B19" s="381"/>
      <c r="C19" s="117" t="s">
        <v>15</v>
      </c>
      <c r="D19" s="118">
        <v>112</v>
      </c>
      <c r="E19" s="58">
        <v>5937</v>
      </c>
      <c r="F19" s="25"/>
    </row>
    <row r="20" spans="1:6" x14ac:dyDescent="0.25">
      <c r="A20" s="349" t="s">
        <v>85</v>
      </c>
      <c r="B20" s="350"/>
      <c r="C20" s="119">
        <v>339030</v>
      </c>
      <c r="D20" s="120">
        <v>112</v>
      </c>
      <c r="E20" s="16">
        <f>SUM(E18:E19)</f>
        <v>45937</v>
      </c>
      <c r="F20" s="25"/>
    </row>
    <row r="21" spans="1:6" x14ac:dyDescent="0.25">
      <c r="A21" s="532" t="s">
        <v>103</v>
      </c>
      <c r="B21" s="533"/>
      <c r="C21" s="117" t="s">
        <v>16</v>
      </c>
      <c r="D21" s="118">
        <v>112</v>
      </c>
      <c r="E21" s="58">
        <v>1000</v>
      </c>
      <c r="F21" s="25"/>
    </row>
    <row r="22" spans="1:6" x14ac:dyDescent="0.25">
      <c r="A22" s="349" t="s">
        <v>85</v>
      </c>
      <c r="B22" s="350"/>
      <c r="C22" s="119">
        <v>339031</v>
      </c>
      <c r="D22" s="120">
        <v>112</v>
      </c>
      <c r="E22" s="16">
        <f>SUM(E21)</f>
        <v>1000</v>
      </c>
      <c r="F22" s="25"/>
    </row>
    <row r="23" spans="1:6" x14ac:dyDescent="0.25">
      <c r="A23" s="531" t="s">
        <v>17</v>
      </c>
      <c r="B23" s="381"/>
      <c r="C23" s="115" t="s">
        <v>18</v>
      </c>
      <c r="D23" s="116">
        <v>112</v>
      </c>
      <c r="E23" s="58">
        <v>2000</v>
      </c>
      <c r="F23" s="25"/>
    </row>
    <row r="24" spans="1:6" x14ac:dyDescent="0.25">
      <c r="A24" s="349" t="s">
        <v>85</v>
      </c>
      <c r="B24" s="350"/>
      <c r="C24" s="119">
        <v>339032</v>
      </c>
      <c r="D24" s="120">
        <v>112</v>
      </c>
      <c r="E24" s="16">
        <f>SUM(E23)</f>
        <v>2000</v>
      </c>
      <c r="F24" s="25"/>
    </row>
    <row r="25" spans="1:6" x14ac:dyDescent="0.25">
      <c r="A25" s="531" t="s">
        <v>19</v>
      </c>
      <c r="B25" s="381"/>
      <c r="C25" s="117" t="s">
        <v>20</v>
      </c>
      <c r="D25" s="118">
        <v>112</v>
      </c>
      <c r="E25" s="58">
        <v>10000</v>
      </c>
      <c r="F25" s="25"/>
    </row>
    <row r="26" spans="1:6" x14ac:dyDescent="0.25">
      <c r="A26" s="531" t="s">
        <v>21</v>
      </c>
      <c r="B26" s="381"/>
      <c r="C26" s="115" t="s">
        <v>22</v>
      </c>
      <c r="D26" s="116">
        <v>112</v>
      </c>
      <c r="E26" s="58">
        <v>5000</v>
      </c>
      <c r="F26" s="25"/>
    </row>
    <row r="27" spans="1:6" x14ac:dyDescent="0.25">
      <c r="A27" s="531" t="s">
        <v>23</v>
      </c>
      <c r="B27" s="381"/>
      <c r="C27" s="117" t="s">
        <v>24</v>
      </c>
      <c r="D27" s="118">
        <v>112</v>
      </c>
      <c r="E27" s="58">
        <v>0</v>
      </c>
      <c r="F27" s="25"/>
    </row>
    <row r="28" spans="1:6" x14ac:dyDescent="0.25">
      <c r="A28" s="349" t="s">
        <v>85</v>
      </c>
      <c r="B28" s="350"/>
      <c r="C28" s="119">
        <v>339033</v>
      </c>
      <c r="D28" s="120">
        <v>112</v>
      </c>
      <c r="E28" s="16">
        <f>SUM(E25:E27)</f>
        <v>15000</v>
      </c>
      <c r="F28" s="25"/>
    </row>
    <row r="29" spans="1:6" x14ac:dyDescent="0.25">
      <c r="A29" s="531" t="s">
        <v>25</v>
      </c>
      <c r="B29" s="381"/>
      <c r="C29" s="115" t="s">
        <v>26</v>
      </c>
      <c r="D29" s="116">
        <v>112</v>
      </c>
      <c r="E29" s="58">
        <v>1000</v>
      </c>
      <c r="F29" s="25"/>
    </row>
    <row r="30" spans="1:6" x14ac:dyDescent="0.25">
      <c r="A30" s="531" t="s">
        <v>27</v>
      </c>
      <c r="B30" s="381"/>
      <c r="C30" s="117" t="s">
        <v>28</v>
      </c>
      <c r="D30" s="118">
        <v>112</v>
      </c>
      <c r="E30" s="58">
        <v>0</v>
      </c>
      <c r="F30" s="25"/>
    </row>
    <row r="31" spans="1:6" x14ac:dyDescent="0.25">
      <c r="A31" s="349" t="s">
        <v>85</v>
      </c>
      <c r="B31" s="350"/>
      <c r="C31" s="119">
        <v>339035</v>
      </c>
      <c r="D31" s="120">
        <v>112</v>
      </c>
      <c r="E31" s="16">
        <f>SUM(E29:E30)</f>
        <v>1000</v>
      </c>
      <c r="F31" s="25"/>
    </row>
    <row r="32" spans="1:6" x14ac:dyDescent="0.25">
      <c r="A32" s="531" t="s">
        <v>29</v>
      </c>
      <c r="B32" s="381"/>
      <c r="C32" s="115" t="s">
        <v>30</v>
      </c>
      <c r="D32" s="116">
        <v>112</v>
      </c>
      <c r="E32" s="58">
        <v>10000</v>
      </c>
      <c r="F32" s="25"/>
    </row>
    <row r="33" spans="1:6" x14ac:dyDescent="0.25">
      <c r="A33" s="531" t="s">
        <v>31</v>
      </c>
      <c r="B33" s="381"/>
      <c r="C33" s="117" t="s">
        <v>32</v>
      </c>
      <c r="D33" s="118">
        <v>112</v>
      </c>
      <c r="E33" s="58">
        <v>3000</v>
      </c>
      <c r="F33" s="25"/>
    </row>
    <row r="34" spans="1:6" x14ac:dyDescent="0.25">
      <c r="A34" s="531" t="s">
        <v>33</v>
      </c>
      <c r="B34" s="381"/>
      <c r="C34" s="115" t="s">
        <v>34</v>
      </c>
      <c r="D34" s="116">
        <v>112</v>
      </c>
      <c r="E34" s="58">
        <v>2000</v>
      </c>
      <c r="F34" s="25"/>
    </row>
    <row r="35" spans="1:6" x14ac:dyDescent="0.25">
      <c r="A35" s="531" t="s">
        <v>35</v>
      </c>
      <c r="B35" s="381"/>
      <c r="C35" s="117" t="s">
        <v>36</v>
      </c>
      <c r="D35" s="116">
        <v>112</v>
      </c>
      <c r="E35" s="58">
        <v>1000</v>
      </c>
      <c r="F35" s="25"/>
    </row>
    <row r="36" spans="1:6" x14ac:dyDescent="0.25">
      <c r="A36" s="349" t="s">
        <v>85</v>
      </c>
      <c r="B36" s="350"/>
      <c r="C36" s="119">
        <v>339036</v>
      </c>
      <c r="D36" s="120">
        <v>112</v>
      </c>
      <c r="E36" s="16">
        <f>SUM(E32:E35)</f>
        <v>16000</v>
      </c>
      <c r="F36" s="25"/>
    </row>
    <row r="37" spans="1:6" x14ac:dyDescent="0.25">
      <c r="A37" s="531" t="s">
        <v>38</v>
      </c>
      <c r="B37" s="381"/>
      <c r="C37" s="117" t="s">
        <v>37</v>
      </c>
      <c r="D37" s="118">
        <v>112</v>
      </c>
      <c r="E37" s="58">
        <v>1300000</v>
      </c>
      <c r="F37" s="25"/>
    </row>
    <row r="38" spans="1:6" x14ac:dyDescent="0.25">
      <c r="A38" s="531" t="s">
        <v>39</v>
      </c>
      <c r="B38" s="381"/>
      <c r="C38" s="115" t="s">
        <v>40</v>
      </c>
      <c r="D38" s="116">
        <v>112</v>
      </c>
      <c r="E38" s="58">
        <v>5000</v>
      </c>
      <c r="F38" s="25"/>
    </row>
    <row r="39" spans="1:6" x14ac:dyDescent="0.25">
      <c r="A39" s="349" t="s">
        <v>85</v>
      </c>
      <c r="B39" s="350"/>
      <c r="C39" s="119">
        <v>339037</v>
      </c>
      <c r="D39" s="120">
        <v>112</v>
      </c>
      <c r="E39" s="16">
        <f>SUM(E37:E38)</f>
        <v>1305000</v>
      </c>
      <c r="F39" s="25"/>
    </row>
    <row r="40" spans="1:6" x14ac:dyDescent="0.25">
      <c r="A40" s="531" t="s">
        <v>41</v>
      </c>
      <c r="B40" s="381"/>
      <c r="C40" s="117" t="s">
        <v>42</v>
      </c>
      <c r="D40" s="118">
        <v>112</v>
      </c>
      <c r="E40" s="58">
        <v>400000</v>
      </c>
      <c r="F40" s="25"/>
    </row>
    <row r="41" spans="1:6" x14ac:dyDescent="0.25">
      <c r="A41" s="534" t="s">
        <v>43</v>
      </c>
      <c r="B41" s="404"/>
      <c r="C41" s="116" t="s">
        <v>44</v>
      </c>
      <c r="D41" s="116">
        <v>112</v>
      </c>
      <c r="E41" s="58">
        <v>1000</v>
      </c>
      <c r="F41" s="25"/>
    </row>
    <row r="42" spans="1:6" x14ac:dyDescent="0.25">
      <c r="A42" s="534" t="s">
        <v>45</v>
      </c>
      <c r="B42" s="404"/>
      <c r="C42" s="116" t="s">
        <v>46</v>
      </c>
      <c r="D42" s="116">
        <v>112</v>
      </c>
      <c r="E42" s="58">
        <v>0</v>
      </c>
      <c r="F42" s="25"/>
    </row>
    <row r="43" spans="1:6" x14ac:dyDescent="0.25">
      <c r="A43" s="534" t="s">
        <v>47</v>
      </c>
      <c r="B43" s="404"/>
      <c r="C43" s="116" t="s">
        <v>48</v>
      </c>
      <c r="D43" s="116">
        <v>112</v>
      </c>
      <c r="E43" s="58">
        <v>5000</v>
      </c>
      <c r="F43" s="25"/>
    </row>
    <row r="44" spans="1:6" x14ac:dyDescent="0.25">
      <c r="A44" s="531" t="s">
        <v>49</v>
      </c>
      <c r="B44" s="381"/>
      <c r="C44" s="115" t="s">
        <v>50</v>
      </c>
      <c r="D44" s="116">
        <v>112</v>
      </c>
      <c r="E44" s="58">
        <v>12000</v>
      </c>
      <c r="F44" s="25"/>
    </row>
    <row r="45" spans="1:6" x14ac:dyDescent="0.25">
      <c r="A45" s="531" t="s">
        <v>33</v>
      </c>
      <c r="B45" s="381"/>
      <c r="C45" s="115" t="s">
        <v>51</v>
      </c>
      <c r="D45" s="116">
        <v>112</v>
      </c>
      <c r="E45" s="58">
        <v>4000</v>
      </c>
      <c r="F45" s="25"/>
    </row>
    <row r="46" spans="1:6" x14ac:dyDescent="0.25">
      <c r="A46" s="534" t="s">
        <v>52</v>
      </c>
      <c r="B46" s="404"/>
      <c r="C46" s="116" t="s">
        <v>53</v>
      </c>
      <c r="D46" s="116">
        <v>112</v>
      </c>
      <c r="E46" s="58">
        <v>0</v>
      </c>
      <c r="F46" s="25"/>
    </row>
    <row r="47" spans="1:6" x14ac:dyDescent="0.25">
      <c r="A47" s="534" t="s">
        <v>39</v>
      </c>
      <c r="B47" s="404"/>
      <c r="C47" s="116" t="s">
        <v>54</v>
      </c>
      <c r="D47" s="116">
        <v>112</v>
      </c>
      <c r="E47" s="58">
        <v>0</v>
      </c>
      <c r="F47" s="25"/>
    </row>
    <row r="48" spans="1:6" x14ac:dyDescent="0.25">
      <c r="A48" s="534" t="s">
        <v>55</v>
      </c>
      <c r="B48" s="404"/>
      <c r="C48" s="116" t="s">
        <v>56</v>
      </c>
      <c r="D48" s="116">
        <v>112</v>
      </c>
      <c r="E48" s="58">
        <v>0</v>
      </c>
      <c r="F48" s="25"/>
    </row>
    <row r="49" spans="1:6" x14ac:dyDescent="0.25">
      <c r="A49" s="531" t="s">
        <v>35</v>
      </c>
      <c r="B49" s="381"/>
      <c r="C49" s="115" t="s">
        <v>57</v>
      </c>
      <c r="D49" s="116">
        <v>112</v>
      </c>
      <c r="E49" s="58">
        <v>3000</v>
      </c>
      <c r="F49" s="25"/>
    </row>
    <row r="50" spans="1:6" x14ac:dyDescent="0.25">
      <c r="A50" s="534" t="s">
        <v>58</v>
      </c>
      <c r="B50" s="404"/>
      <c r="C50" s="116" t="s">
        <v>59</v>
      </c>
      <c r="D50" s="116">
        <v>112</v>
      </c>
      <c r="E50" s="58">
        <v>0</v>
      </c>
      <c r="F50" s="25"/>
    </row>
    <row r="51" spans="1:6" x14ac:dyDescent="0.25">
      <c r="A51" s="349" t="s">
        <v>85</v>
      </c>
      <c r="B51" s="350"/>
      <c r="C51" s="120">
        <v>339039</v>
      </c>
      <c r="D51" s="120">
        <v>112</v>
      </c>
      <c r="E51" s="16">
        <f>SUM(E40:E50)</f>
        <v>425000</v>
      </c>
      <c r="F51" s="25"/>
    </row>
    <row r="52" spans="1:6" x14ac:dyDescent="0.25">
      <c r="A52" s="534" t="s">
        <v>61</v>
      </c>
      <c r="B52" s="404"/>
      <c r="C52" s="116" t="s">
        <v>62</v>
      </c>
      <c r="D52" s="116">
        <v>112</v>
      </c>
      <c r="E52" s="58">
        <v>8000</v>
      </c>
      <c r="F52" s="25"/>
    </row>
    <row r="53" spans="1:6" x14ac:dyDescent="0.25">
      <c r="A53" s="349" t="s">
        <v>85</v>
      </c>
      <c r="B53" s="350"/>
      <c r="C53" s="120">
        <v>339047</v>
      </c>
      <c r="D53" s="120">
        <v>112</v>
      </c>
      <c r="E53" s="16">
        <f>SUM(E52)</f>
        <v>8000</v>
      </c>
      <c r="F53" s="25"/>
    </row>
    <row r="54" spans="1:6" x14ac:dyDescent="0.25">
      <c r="A54" s="534" t="s">
        <v>63</v>
      </c>
      <c r="B54" s="404"/>
      <c r="C54" s="116" t="s">
        <v>64</v>
      </c>
      <c r="D54" s="116">
        <v>112</v>
      </c>
      <c r="E54" s="58">
        <v>10000</v>
      </c>
      <c r="F54" s="25"/>
    </row>
    <row r="55" spans="1:6" x14ac:dyDescent="0.25">
      <c r="A55" s="349" t="s">
        <v>85</v>
      </c>
      <c r="B55" s="350"/>
      <c r="C55" s="120">
        <v>339093</v>
      </c>
      <c r="D55" s="120">
        <v>112</v>
      </c>
      <c r="E55" s="16">
        <f>SUM(E54)</f>
        <v>10000</v>
      </c>
      <c r="F55" s="25"/>
    </row>
    <row r="56" spans="1:6" x14ac:dyDescent="0.25">
      <c r="A56" s="535" t="s">
        <v>86</v>
      </c>
      <c r="B56" s="536"/>
      <c r="C56" s="121">
        <v>339000</v>
      </c>
      <c r="D56" s="121">
        <v>112</v>
      </c>
      <c r="E56" s="17">
        <f>SUM(E13,E15,E17,E20,E22,E24,E28,E31,E36,E39,E51,E53,E55)</f>
        <v>1929937</v>
      </c>
      <c r="F56" s="25"/>
    </row>
    <row r="57" spans="1:6" x14ac:dyDescent="0.25">
      <c r="A57" s="534" t="s">
        <v>65</v>
      </c>
      <c r="B57" s="404"/>
      <c r="C57" s="116" t="s">
        <v>66</v>
      </c>
      <c r="D57" s="116">
        <v>112</v>
      </c>
      <c r="E57" s="58"/>
      <c r="F57" s="25"/>
    </row>
    <row r="58" spans="1:6" x14ac:dyDescent="0.25">
      <c r="A58" s="349" t="s">
        <v>85</v>
      </c>
      <c r="B58" s="350"/>
      <c r="C58" s="120">
        <v>339147</v>
      </c>
      <c r="D58" s="120">
        <v>112</v>
      </c>
      <c r="E58" s="16">
        <f>SUM(E57)</f>
        <v>0</v>
      </c>
      <c r="F58" s="25"/>
    </row>
    <row r="59" spans="1:6" x14ac:dyDescent="0.25">
      <c r="A59" s="537" t="s">
        <v>67</v>
      </c>
      <c r="B59" s="538"/>
      <c r="C59" s="122" t="s">
        <v>68</v>
      </c>
      <c r="D59" s="116">
        <v>112</v>
      </c>
      <c r="E59" s="58"/>
      <c r="F59" s="25"/>
    </row>
    <row r="60" spans="1:6" x14ac:dyDescent="0.25">
      <c r="A60" s="349" t="s">
        <v>85</v>
      </c>
      <c r="B60" s="350"/>
      <c r="C60" s="120">
        <v>339147</v>
      </c>
      <c r="D60" s="120">
        <v>112</v>
      </c>
      <c r="E60" s="16">
        <f>SUM(E59)</f>
        <v>0</v>
      </c>
      <c r="F60" s="25"/>
    </row>
    <row r="61" spans="1:6" x14ac:dyDescent="0.25">
      <c r="A61" s="539" t="s">
        <v>86</v>
      </c>
      <c r="B61" s="540"/>
      <c r="C61" s="123">
        <v>339100</v>
      </c>
      <c r="D61" s="123">
        <v>112</v>
      </c>
      <c r="E61" s="103">
        <f>SUM(E58,E60)</f>
        <v>0</v>
      </c>
      <c r="F61" s="25"/>
    </row>
    <row r="62" spans="1:6" x14ac:dyDescent="0.25">
      <c r="A62" s="541" t="s">
        <v>129</v>
      </c>
      <c r="B62" s="542"/>
      <c r="C62" s="124"/>
      <c r="D62" s="125"/>
      <c r="E62" s="104">
        <f>SUM(E56,E61)</f>
        <v>1929937</v>
      </c>
      <c r="F62" s="25"/>
    </row>
    <row r="63" spans="1:6" x14ac:dyDescent="0.25">
      <c r="A63" s="543" t="s">
        <v>96</v>
      </c>
      <c r="B63" s="544"/>
      <c r="C63" s="544"/>
      <c r="D63" s="544"/>
      <c r="E63" s="545"/>
      <c r="F63" s="25"/>
    </row>
    <row r="64" spans="1:6" x14ac:dyDescent="0.25">
      <c r="A64" s="534" t="s">
        <v>14</v>
      </c>
      <c r="B64" s="404"/>
      <c r="C64" s="116" t="s">
        <v>69</v>
      </c>
      <c r="D64" s="116">
        <v>112</v>
      </c>
      <c r="E64" s="58">
        <v>0</v>
      </c>
      <c r="F64" s="25"/>
    </row>
    <row r="65" spans="1:6" x14ac:dyDescent="0.25">
      <c r="A65" s="349" t="s">
        <v>85</v>
      </c>
      <c r="B65" s="350"/>
      <c r="C65" s="120">
        <v>449030</v>
      </c>
      <c r="D65" s="120">
        <v>112</v>
      </c>
      <c r="E65" s="16">
        <f>SUM(E64)</f>
        <v>0</v>
      </c>
      <c r="F65" s="25"/>
    </row>
    <row r="66" spans="1:6" x14ac:dyDescent="0.25">
      <c r="A66" s="534" t="s">
        <v>70</v>
      </c>
      <c r="B66" s="404"/>
      <c r="C66" s="116" t="s">
        <v>71</v>
      </c>
      <c r="D66" s="116">
        <v>112</v>
      </c>
      <c r="E66" s="58"/>
      <c r="F66" s="25"/>
    </row>
    <row r="67" spans="1:6" x14ac:dyDescent="0.25">
      <c r="A67" s="349" t="s">
        <v>85</v>
      </c>
      <c r="B67" s="350"/>
      <c r="C67" s="120">
        <v>449036</v>
      </c>
      <c r="D67" s="120">
        <v>112</v>
      </c>
      <c r="E67" s="16">
        <f>SUM(E66)</f>
        <v>0</v>
      </c>
      <c r="F67" s="25"/>
    </row>
    <row r="68" spans="1:6" x14ac:dyDescent="0.25">
      <c r="A68" s="534" t="s">
        <v>70</v>
      </c>
      <c r="B68" s="404"/>
      <c r="C68" s="116" t="s">
        <v>72</v>
      </c>
      <c r="D68" s="116">
        <v>112</v>
      </c>
      <c r="E68" s="58">
        <v>30000</v>
      </c>
      <c r="F68" s="25"/>
    </row>
    <row r="69" spans="1:6" x14ac:dyDescent="0.25">
      <c r="A69" s="349" t="s">
        <v>85</v>
      </c>
      <c r="B69" s="350"/>
      <c r="C69" s="120">
        <v>449039</v>
      </c>
      <c r="D69" s="120">
        <v>112</v>
      </c>
      <c r="E69" s="16">
        <f>SUM(E68)</f>
        <v>30000</v>
      </c>
      <c r="F69" s="25"/>
    </row>
    <row r="70" spans="1:6" x14ac:dyDescent="0.25">
      <c r="A70" s="534" t="s">
        <v>73</v>
      </c>
      <c r="B70" s="404"/>
      <c r="C70" s="116" t="s">
        <v>74</v>
      </c>
      <c r="D70" s="116">
        <v>112</v>
      </c>
      <c r="E70" s="58"/>
      <c r="F70" s="25"/>
    </row>
    <row r="71" spans="1:6" x14ac:dyDescent="0.25">
      <c r="A71" s="349" t="s">
        <v>85</v>
      </c>
      <c r="B71" s="350"/>
      <c r="C71" s="120">
        <v>449051</v>
      </c>
      <c r="D71" s="120">
        <v>112</v>
      </c>
      <c r="E71" s="16">
        <f>E70</f>
        <v>0</v>
      </c>
      <c r="F71" s="25"/>
    </row>
    <row r="72" spans="1:6" x14ac:dyDescent="0.25">
      <c r="A72" s="534" t="s">
        <v>75</v>
      </c>
      <c r="B72" s="404"/>
      <c r="C72" s="116" t="s">
        <v>76</v>
      </c>
      <c r="D72" s="116">
        <v>112</v>
      </c>
      <c r="E72" s="58">
        <v>40000</v>
      </c>
      <c r="F72" s="25"/>
    </row>
    <row r="73" spans="1:6" x14ac:dyDescent="0.25">
      <c r="A73" s="534" t="s">
        <v>77</v>
      </c>
      <c r="B73" s="404"/>
      <c r="C73" s="116" t="s">
        <v>78</v>
      </c>
      <c r="D73" s="116">
        <v>112</v>
      </c>
      <c r="E73" s="58">
        <v>10000</v>
      </c>
      <c r="F73" s="25"/>
    </row>
    <row r="74" spans="1:6" x14ac:dyDescent="0.25">
      <c r="A74" s="534" t="s">
        <v>79</v>
      </c>
      <c r="B74" s="404"/>
      <c r="C74" s="116" t="s">
        <v>80</v>
      </c>
      <c r="D74" s="116">
        <v>112</v>
      </c>
      <c r="E74" s="58">
        <v>0</v>
      </c>
      <c r="F74" s="25"/>
    </row>
    <row r="75" spans="1:6" x14ac:dyDescent="0.25">
      <c r="A75" s="349" t="s">
        <v>85</v>
      </c>
      <c r="B75" s="350"/>
      <c r="C75" s="120">
        <v>449052</v>
      </c>
      <c r="D75" s="120">
        <v>112</v>
      </c>
      <c r="E75" s="16">
        <f>SUM(E72:E74)</f>
        <v>50000</v>
      </c>
      <c r="F75" s="25"/>
    </row>
    <row r="76" spans="1:6" x14ac:dyDescent="0.25">
      <c r="A76" s="553" t="s">
        <v>86</v>
      </c>
      <c r="B76" s="554"/>
      <c r="C76" s="126">
        <v>449000</v>
      </c>
      <c r="D76" s="126">
        <v>112</v>
      </c>
      <c r="E76" s="105">
        <f>SUM(E65,E67,E69,E71,E75)</f>
        <v>80000</v>
      </c>
      <c r="F76" s="25"/>
    </row>
    <row r="77" spans="1:6" x14ac:dyDescent="0.25">
      <c r="A77" s="534" t="s">
        <v>81</v>
      </c>
      <c r="B77" s="404"/>
      <c r="C77" s="116" t="s">
        <v>82</v>
      </c>
      <c r="D77" s="116">
        <v>112</v>
      </c>
      <c r="E77" s="58"/>
      <c r="F77" s="25"/>
    </row>
    <row r="78" spans="1:6" x14ac:dyDescent="0.25">
      <c r="A78" s="349" t="s">
        <v>85</v>
      </c>
      <c r="B78" s="350"/>
      <c r="C78" s="127">
        <v>459061</v>
      </c>
      <c r="D78" s="127">
        <v>112</v>
      </c>
      <c r="E78" s="16">
        <f>SUM(E77)</f>
        <v>0</v>
      </c>
      <c r="F78" s="25"/>
    </row>
    <row r="79" spans="1:6" x14ac:dyDescent="0.25">
      <c r="A79" s="546" t="s">
        <v>86</v>
      </c>
      <c r="B79" s="547"/>
      <c r="C79" s="128">
        <v>459000</v>
      </c>
      <c r="D79" s="128">
        <v>112</v>
      </c>
      <c r="E79" s="106">
        <f>SUM(E78)</f>
        <v>0</v>
      </c>
      <c r="F79" s="25"/>
    </row>
    <row r="80" spans="1:6" x14ac:dyDescent="0.25">
      <c r="A80" s="548" t="s">
        <v>131</v>
      </c>
      <c r="B80" s="549"/>
      <c r="C80" s="129"/>
      <c r="D80" s="129"/>
      <c r="E80" s="107">
        <f>SUM(E76,E79)</f>
        <v>80000</v>
      </c>
      <c r="F80" s="25"/>
    </row>
    <row r="81" spans="1:6" ht="15.75" thickBot="1" x14ac:dyDescent="0.3">
      <c r="A81" s="550" t="s">
        <v>130</v>
      </c>
      <c r="B81" s="551"/>
      <c r="C81" s="131"/>
      <c r="D81" s="130"/>
      <c r="E81" s="15">
        <f>SUM(E62,E80)</f>
        <v>2009937</v>
      </c>
      <c r="F81" s="25"/>
    </row>
    <row r="82" spans="1:6" x14ac:dyDescent="0.25">
      <c r="A82" s="25"/>
      <c r="B82" s="25"/>
      <c r="C82" s="25"/>
      <c r="D82" s="25"/>
      <c r="E82" s="25"/>
      <c r="F82" s="25"/>
    </row>
    <row r="83" spans="1:6" x14ac:dyDescent="0.25">
      <c r="A83" s="25"/>
      <c r="B83" s="25"/>
      <c r="C83" s="25"/>
      <c r="D83" s="25"/>
      <c r="E83" s="25"/>
      <c r="F83" s="25"/>
    </row>
    <row r="84" spans="1:6" x14ac:dyDescent="0.25">
      <c r="A84" s="552" t="s">
        <v>87</v>
      </c>
      <c r="B84" s="552"/>
      <c r="C84" s="552"/>
      <c r="D84" s="552"/>
      <c r="E84" s="552"/>
      <c r="F84" s="25"/>
    </row>
    <row r="85" spans="1:6" ht="15.75" thickBot="1" x14ac:dyDescent="0.3">
      <c r="A85" s="340"/>
      <c r="B85" s="340"/>
      <c r="C85" s="132"/>
      <c r="D85" s="133"/>
      <c r="E85" s="134"/>
      <c r="F85" s="25"/>
    </row>
    <row r="86" spans="1:6" ht="25.5" thickBot="1" x14ac:dyDescent="0.3">
      <c r="A86" s="341" t="s">
        <v>1</v>
      </c>
      <c r="B86" s="342"/>
      <c r="C86" s="136" t="s">
        <v>2</v>
      </c>
      <c r="D86" s="136" t="s">
        <v>3</v>
      </c>
      <c r="E86" s="135" t="s">
        <v>122</v>
      </c>
      <c r="F86" s="25"/>
    </row>
    <row r="87" spans="1:6" ht="15.75" thickBot="1" x14ac:dyDescent="0.3">
      <c r="A87" s="346" t="s">
        <v>95</v>
      </c>
      <c r="B87" s="347"/>
      <c r="C87" s="347"/>
      <c r="D87" s="347"/>
      <c r="E87" s="348"/>
      <c r="F87" s="25"/>
    </row>
    <row r="88" spans="1:6" x14ac:dyDescent="0.25">
      <c r="A88" s="303" t="s">
        <v>8</v>
      </c>
      <c r="B88" s="304"/>
      <c r="C88" s="140">
        <v>339018</v>
      </c>
      <c r="D88" s="141">
        <v>100</v>
      </c>
      <c r="E88" s="58">
        <v>435539.58</v>
      </c>
      <c r="F88" s="25"/>
    </row>
    <row r="89" spans="1:6" x14ac:dyDescent="0.25">
      <c r="A89" s="303" t="s">
        <v>12</v>
      </c>
      <c r="B89" s="304"/>
      <c r="C89" s="138">
        <v>339030</v>
      </c>
      <c r="D89" s="141">
        <v>100</v>
      </c>
      <c r="E89" s="58">
        <v>10000</v>
      </c>
      <c r="F89" s="25"/>
    </row>
    <row r="90" spans="1:6" x14ac:dyDescent="0.25">
      <c r="A90" s="303" t="s">
        <v>88</v>
      </c>
      <c r="B90" s="304"/>
      <c r="C90" s="140">
        <v>339031</v>
      </c>
      <c r="D90" s="142">
        <v>100</v>
      </c>
      <c r="E90" s="58">
        <v>6000</v>
      </c>
      <c r="F90" s="25"/>
    </row>
    <row r="91" spans="1:6" x14ac:dyDescent="0.25">
      <c r="A91" s="303" t="s">
        <v>104</v>
      </c>
      <c r="B91" s="304"/>
      <c r="C91" s="138">
        <v>339032</v>
      </c>
      <c r="D91" s="144">
        <v>100</v>
      </c>
      <c r="E91" s="58">
        <v>50000</v>
      </c>
      <c r="F91" s="25"/>
    </row>
    <row r="92" spans="1:6" x14ac:dyDescent="0.25">
      <c r="A92" s="303" t="s">
        <v>89</v>
      </c>
      <c r="B92" s="304"/>
      <c r="C92" s="139">
        <v>339033</v>
      </c>
      <c r="D92" s="143">
        <v>100</v>
      </c>
      <c r="E92" s="58">
        <v>6000</v>
      </c>
      <c r="F92" s="25"/>
    </row>
    <row r="93" spans="1:6" x14ac:dyDescent="0.25">
      <c r="A93" s="303" t="s">
        <v>90</v>
      </c>
      <c r="B93" s="304"/>
      <c r="C93" s="138">
        <v>339036</v>
      </c>
      <c r="D93" s="144">
        <v>100</v>
      </c>
      <c r="E93" s="58">
        <v>5000</v>
      </c>
      <c r="F93" s="25"/>
    </row>
    <row r="94" spans="1:6" x14ac:dyDescent="0.25">
      <c r="A94" s="303" t="s">
        <v>60</v>
      </c>
      <c r="B94" s="304"/>
      <c r="C94" s="137">
        <v>339039</v>
      </c>
      <c r="D94" s="145">
        <v>100</v>
      </c>
      <c r="E94" s="58">
        <v>230000</v>
      </c>
      <c r="F94" s="25"/>
    </row>
    <row r="95" spans="1:6" x14ac:dyDescent="0.25">
      <c r="A95" s="355" t="s">
        <v>83</v>
      </c>
      <c r="B95" s="356"/>
      <c r="C95" s="147">
        <v>339000</v>
      </c>
      <c r="D95" s="146">
        <v>100</v>
      </c>
      <c r="E95" s="17">
        <f>SUM(E88:E94)</f>
        <v>742539.58000000007</v>
      </c>
      <c r="F95" s="25"/>
    </row>
    <row r="96" spans="1:6" ht="15.75" thickBot="1" x14ac:dyDescent="0.3">
      <c r="A96" s="555" t="s">
        <v>129</v>
      </c>
      <c r="B96" s="556"/>
      <c r="C96" s="148"/>
      <c r="D96" s="149"/>
      <c r="E96" s="18">
        <f>E95</f>
        <v>742539.58000000007</v>
      </c>
      <c r="F96" s="25"/>
    </row>
    <row r="97" spans="1:6" ht="15.75" thickBot="1" x14ac:dyDescent="0.3">
      <c r="A97" s="314" t="s">
        <v>96</v>
      </c>
      <c r="B97" s="315"/>
      <c r="C97" s="315"/>
      <c r="D97" s="315"/>
      <c r="E97" s="316"/>
      <c r="F97" s="25"/>
    </row>
    <row r="98" spans="1:6" x14ac:dyDescent="0.25">
      <c r="A98" s="317" t="s">
        <v>75</v>
      </c>
      <c r="B98" s="318"/>
      <c r="C98" s="138">
        <v>449052</v>
      </c>
      <c r="D98" s="144">
        <v>100</v>
      </c>
      <c r="E98" s="58"/>
      <c r="F98" s="25"/>
    </row>
    <row r="99" spans="1:6" x14ac:dyDescent="0.25">
      <c r="A99" s="353" t="s">
        <v>83</v>
      </c>
      <c r="B99" s="354"/>
      <c r="C99" s="150">
        <v>449000</v>
      </c>
      <c r="D99" s="151">
        <v>100</v>
      </c>
      <c r="E99" s="11">
        <f>SUM(E98)</f>
        <v>0</v>
      </c>
      <c r="F99" s="25"/>
    </row>
    <row r="100" spans="1:6" x14ac:dyDescent="0.25">
      <c r="A100" s="100" t="s">
        <v>84</v>
      </c>
      <c r="B100" s="153"/>
      <c r="C100" s="152">
        <v>449000</v>
      </c>
      <c r="D100" s="152">
        <v>100</v>
      </c>
      <c r="E100" s="108">
        <f>SUM(E99)</f>
        <v>0</v>
      </c>
      <c r="F100" s="25"/>
    </row>
    <row r="101" spans="1:6" x14ac:dyDescent="0.25">
      <c r="A101" s="558" t="s">
        <v>131</v>
      </c>
      <c r="B101" s="559"/>
      <c r="C101" s="154"/>
      <c r="D101" s="154"/>
      <c r="E101" s="21">
        <f>E100</f>
        <v>0</v>
      </c>
      <c r="F101" s="25"/>
    </row>
    <row r="102" spans="1:6" ht="15.75" thickBot="1" x14ac:dyDescent="0.3">
      <c r="A102" s="319" t="s">
        <v>130</v>
      </c>
      <c r="B102" s="376"/>
      <c r="C102" s="131"/>
      <c r="D102" s="130"/>
      <c r="E102" s="15">
        <f>SUM(E96,E101)</f>
        <v>742539.58000000007</v>
      </c>
      <c r="F102" s="25"/>
    </row>
    <row r="103" spans="1:6" x14ac:dyDescent="0.25">
      <c r="A103" s="25"/>
      <c r="B103" s="25"/>
      <c r="C103" s="25"/>
      <c r="D103" s="25"/>
      <c r="E103" s="25"/>
      <c r="F103" s="25"/>
    </row>
    <row r="104" spans="1:6" ht="15.75" thickBot="1" x14ac:dyDescent="0.3">
      <c r="A104" s="25"/>
      <c r="B104" s="25"/>
      <c r="C104" s="25"/>
      <c r="D104" s="25"/>
      <c r="E104" s="25"/>
      <c r="F104" s="25"/>
    </row>
    <row r="105" spans="1:6" x14ac:dyDescent="0.25">
      <c r="A105" s="560" t="s">
        <v>91</v>
      </c>
      <c r="B105" s="561"/>
      <c r="C105" s="561"/>
      <c r="D105" s="561"/>
      <c r="E105" s="562"/>
      <c r="F105" s="25"/>
    </row>
    <row r="106" spans="1:6" x14ac:dyDescent="0.25">
      <c r="A106" s="563" t="s">
        <v>92</v>
      </c>
      <c r="B106" s="552"/>
      <c r="C106" s="552"/>
      <c r="D106" s="552"/>
      <c r="E106" s="564"/>
      <c r="F106" s="25"/>
    </row>
    <row r="107" spans="1:6" ht="15.75" thickBot="1" x14ac:dyDescent="0.3">
      <c r="A107" s="157"/>
      <c r="B107" s="156"/>
      <c r="C107" s="155"/>
      <c r="D107" s="158"/>
      <c r="E107" s="159"/>
      <c r="F107" s="25"/>
    </row>
    <row r="108" spans="1:6" ht="15" customHeight="1" thickBot="1" x14ac:dyDescent="0.3">
      <c r="A108" s="368" t="s">
        <v>1</v>
      </c>
      <c r="B108" s="557"/>
      <c r="C108" s="136" t="s">
        <v>2</v>
      </c>
      <c r="D108" s="136" t="s">
        <v>3</v>
      </c>
      <c r="E108" s="160" t="s">
        <v>122</v>
      </c>
      <c r="F108" s="25"/>
    </row>
    <row r="109" spans="1:6" ht="18.75" customHeight="1" thickBot="1" x14ac:dyDescent="0.3">
      <c r="A109" s="161" t="s">
        <v>95</v>
      </c>
      <c r="B109" s="162"/>
      <c r="C109" s="162"/>
      <c r="D109" s="162"/>
      <c r="E109" s="163"/>
      <c r="F109" s="25"/>
    </row>
    <row r="110" spans="1:6" x14ac:dyDescent="0.25">
      <c r="A110" s="303" t="s">
        <v>4</v>
      </c>
      <c r="B110" s="304"/>
      <c r="C110" s="140" t="s">
        <v>5</v>
      </c>
      <c r="D110" s="144">
        <v>112</v>
      </c>
      <c r="E110" s="58">
        <v>20000</v>
      </c>
      <c r="F110" s="25"/>
    </row>
    <row r="111" spans="1:6" x14ac:dyDescent="0.25">
      <c r="A111" s="303" t="s">
        <v>93</v>
      </c>
      <c r="B111" s="304"/>
      <c r="C111" s="140" t="s">
        <v>7</v>
      </c>
      <c r="D111" s="144">
        <v>112</v>
      </c>
      <c r="E111" s="58"/>
      <c r="F111" s="25"/>
    </row>
    <row r="112" spans="1:6" x14ac:dyDescent="0.25">
      <c r="A112" s="321" t="s">
        <v>85</v>
      </c>
      <c r="B112" s="322"/>
      <c r="C112" s="164">
        <v>339014</v>
      </c>
      <c r="D112" s="127">
        <v>112</v>
      </c>
      <c r="E112" s="16">
        <f>SUM(E110:E111)</f>
        <v>20000</v>
      </c>
      <c r="F112" s="25"/>
    </row>
    <row r="113" spans="1:6" x14ac:dyDescent="0.25">
      <c r="A113" s="303" t="s">
        <v>12</v>
      </c>
      <c r="B113" s="304"/>
      <c r="C113" s="138">
        <v>339030</v>
      </c>
      <c r="D113" s="144">
        <v>112</v>
      </c>
      <c r="E113" s="58">
        <v>0</v>
      </c>
      <c r="F113" s="25"/>
    </row>
    <row r="114" spans="1:6" x14ac:dyDescent="0.25">
      <c r="A114" s="321" t="s">
        <v>85</v>
      </c>
      <c r="B114" s="322"/>
      <c r="C114" s="165">
        <v>339030</v>
      </c>
      <c r="D114" s="127">
        <v>112</v>
      </c>
      <c r="E114" s="16">
        <f>SUM(E113)</f>
        <v>0</v>
      </c>
      <c r="F114" s="25"/>
    </row>
    <row r="115" spans="1:6" x14ac:dyDescent="0.25">
      <c r="A115" s="303" t="s">
        <v>19</v>
      </c>
      <c r="B115" s="304"/>
      <c r="C115" s="138" t="s">
        <v>20</v>
      </c>
      <c r="D115" s="144">
        <v>112</v>
      </c>
      <c r="E115" s="58">
        <v>9000</v>
      </c>
      <c r="F115" s="25"/>
    </row>
    <row r="116" spans="1:6" x14ac:dyDescent="0.25">
      <c r="A116" s="303" t="s">
        <v>21</v>
      </c>
      <c r="B116" s="304"/>
      <c r="C116" s="138" t="s">
        <v>22</v>
      </c>
      <c r="D116" s="144">
        <v>112</v>
      </c>
      <c r="E116" s="58"/>
      <c r="F116" s="25"/>
    </row>
    <row r="117" spans="1:6" x14ac:dyDescent="0.25">
      <c r="A117" s="321" t="s">
        <v>85</v>
      </c>
      <c r="B117" s="322"/>
      <c r="C117" s="165">
        <v>339033</v>
      </c>
      <c r="D117" s="127">
        <v>112</v>
      </c>
      <c r="E117" s="16">
        <f>SUM(E115:E116)</f>
        <v>9000</v>
      </c>
      <c r="F117" s="25"/>
    </row>
    <row r="118" spans="1:6" x14ac:dyDescent="0.25">
      <c r="A118" s="303" t="s">
        <v>29</v>
      </c>
      <c r="B118" s="304"/>
      <c r="C118" s="138">
        <v>339036</v>
      </c>
      <c r="D118" s="144">
        <v>112</v>
      </c>
      <c r="E118" s="58">
        <v>0</v>
      </c>
      <c r="F118" s="25"/>
    </row>
    <row r="119" spans="1:6" x14ac:dyDescent="0.25">
      <c r="A119" s="321" t="s">
        <v>85</v>
      </c>
      <c r="B119" s="322"/>
      <c r="C119" s="165">
        <v>339036</v>
      </c>
      <c r="D119" s="127">
        <v>112</v>
      </c>
      <c r="E119" s="16">
        <f>SUM(E118)</f>
        <v>0</v>
      </c>
      <c r="F119" s="25"/>
    </row>
    <row r="120" spans="1:6" x14ac:dyDescent="0.25">
      <c r="A120" s="303" t="s">
        <v>94</v>
      </c>
      <c r="B120" s="304"/>
      <c r="C120" s="138">
        <v>339039</v>
      </c>
      <c r="D120" s="144">
        <v>112</v>
      </c>
      <c r="E120" s="58">
        <v>1000</v>
      </c>
      <c r="F120" s="25"/>
    </row>
    <row r="121" spans="1:6" x14ac:dyDescent="0.25">
      <c r="A121" s="321" t="s">
        <v>85</v>
      </c>
      <c r="B121" s="322"/>
      <c r="C121" s="165">
        <v>339039</v>
      </c>
      <c r="D121" s="127">
        <v>112</v>
      </c>
      <c r="E121" s="16">
        <f>SUM(E120)</f>
        <v>1000</v>
      </c>
      <c r="F121" s="25"/>
    </row>
    <row r="122" spans="1:6" x14ac:dyDescent="0.25">
      <c r="A122" s="303" t="s">
        <v>63</v>
      </c>
      <c r="B122" s="304"/>
      <c r="C122" s="141">
        <v>339093</v>
      </c>
      <c r="D122" s="144">
        <v>112</v>
      </c>
      <c r="E122" s="58"/>
      <c r="F122" s="25"/>
    </row>
    <row r="123" spans="1:6" x14ac:dyDescent="0.25">
      <c r="A123" s="435" t="s">
        <v>85</v>
      </c>
      <c r="B123" s="436"/>
      <c r="C123" s="86">
        <v>339093</v>
      </c>
      <c r="D123" s="127">
        <v>112</v>
      </c>
      <c r="E123" s="16">
        <f>SUM(E122)</f>
        <v>0</v>
      </c>
      <c r="F123" s="25"/>
    </row>
    <row r="124" spans="1:6" x14ac:dyDescent="0.25">
      <c r="A124" s="363" t="s">
        <v>83</v>
      </c>
      <c r="B124" s="364"/>
      <c r="C124" s="147">
        <v>339000</v>
      </c>
      <c r="D124" s="146">
        <v>112</v>
      </c>
      <c r="E124" s="17">
        <f>SUM(E112,E114,E117,E119,E121,E123,)</f>
        <v>30000</v>
      </c>
      <c r="F124" s="25"/>
    </row>
    <row r="125" spans="1:6" ht="15.75" thickBot="1" x14ac:dyDescent="0.3">
      <c r="A125" s="555" t="s">
        <v>129</v>
      </c>
      <c r="B125" s="556"/>
      <c r="C125" s="148"/>
      <c r="D125" s="149"/>
      <c r="E125" s="18">
        <f>E124</f>
        <v>30000</v>
      </c>
      <c r="F125" s="25"/>
    </row>
    <row r="126" spans="1:6" ht="15.75" thickBot="1" x14ac:dyDescent="0.3">
      <c r="A126" s="166" t="s">
        <v>96</v>
      </c>
      <c r="B126" s="101"/>
      <c r="C126" s="101"/>
      <c r="D126" s="101"/>
      <c r="E126" s="102"/>
      <c r="F126" s="25"/>
    </row>
    <row r="127" spans="1:6" x14ac:dyDescent="0.25">
      <c r="A127" s="303" t="s">
        <v>75</v>
      </c>
      <c r="B127" s="304"/>
      <c r="C127" s="168">
        <v>449052</v>
      </c>
      <c r="D127" s="145">
        <v>112</v>
      </c>
      <c r="E127" s="58"/>
      <c r="F127" s="25"/>
    </row>
    <row r="128" spans="1:6" x14ac:dyDescent="0.25">
      <c r="A128" s="372" t="s">
        <v>83</v>
      </c>
      <c r="B128" s="574"/>
      <c r="C128" s="150">
        <v>449000</v>
      </c>
      <c r="D128" s="151">
        <v>112</v>
      </c>
      <c r="E128" s="11">
        <f>SUM(E127)</f>
        <v>0</v>
      </c>
      <c r="F128" s="25"/>
    </row>
    <row r="129" spans="1:6" x14ac:dyDescent="0.25">
      <c r="A129" s="374" t="s">
        <v>84</v>
      </c>
      <c r="B129" s="375"/>
      <c r="C129" s="167">
        <v>449000</v>
      </c>
      <c r="D129" s="167">
        <v>112</v>
      </c>
      <c r="E129" s="20">
        <f>SUM(E128)</f>
        <v>0</v>
      </c>
      <c r="F129" s="25"/>
    </row>
    <row r="130" spans="1:6" x14ac:dyDescent="0.25">
      <c r="A130" s="558" t="s">
        <v>131</v>
      </c>
      <c r="B130" s="559"/>
      <c r="C130" s="154"/>
      <c r="D130" s="154"/>
      <c r="E130" s="21">
        <f>E129</f>
        <v>0</v>
      </c>
      <c r="F130" s="25"/>
    </row>
    <row r="131" spans="1:6" ht="15.75" thickBot="1" x14ac:dyDescent="0.3">
      <c r="A131" s="319" t="s">
        <v>130</v>
      </c>
      <c r="B131" s="376"/>
      <c r="C131" s="131"/>
      <c r="D131" s="130"/>
      <c r="E131" s="15">
        <f>SUM(E125,E130)</f>
        <v>30000</v>
      </c>
      <c r="F131" s="25"/>
    </row>
    <row r="132" spans="1:6" x14ac:dyDescent="0.25">
      <c r="A132" s="25"/>
      <c r="B132" s="25"/>
      <c r="C132" s="25"/>
      <c r="D132" s="25"/>
      <c r="E132" s="25"/>
      <c r="F132" s="25"/>
    </row>
    <row r="133" spans="1:6" ht="15.75" thickBot="1" x14ac:dyDescent="0.3">
      <c r="A133" s="25"/>
      <c r="B133" s="25"/>
      <c r="C133" s="25"/>
      <c r="D133" s="25"/>
      <c r="E133" s="25"/>
      <c r="F133" s="25"/>
    </row>
    <row r="134" spans="1:6" x14ac:dyDescent="0.25">
      <c r="A134" s="575" t="s">
        <v>126</v>
      </c>
      <c r="B134" s="576"/>
      <c r="C134" s="576"/>
      <c r="D134" s="576"/>
      <c r="E134" s="577"/>
      <c r="F134" s="25"/>
    </row>
    <row r="135" spans="1:6" ht="24.75" x14ac:dyDescent="0.25">
      <c r="A135" s="548" t="s">
        <v>1</v>
      </c>
      <c r="B135" s="549"/>
      <c r="C135" s="170" t="s">
        <v>97</v>
      </c>
      <c r="D135" s="170" t="s">
        <v>3</v>
      </c>
      <c r="E135" s="114" t="s">
        <v>122</v>
      </c>
      <c r="F135" s="25"/>
    </row>
    <row r="136" spans="1:6" x14ac:dyDescent="0.25">
      <c r="A136" s="565" t="s">
        <v>99</v>
      </c>
      <c r="B136" s="566"/>
      <c r="C136" s="169" t="s">
        <v>98</v>
      </c>
      <c r="D136" s="169">
        <v>112</v>
      </c>
      <c r="E136" s="110">
        <f>E62</f>
        <v>1929937</v>
      </c>
      <c r="F136" s="25"/>
    </row>
    <row r="137" spans="1:6" x14ac:dyDescent="0.25">
      <c r="A137" s="565"/>
      <c r="B137" s="566"/>
      <c r="C137" s="169">
        <v>2994</v>
      </c>
      <c r="D137" s="169">
        <v>100</v>
      </c>
      <c r="E137" s="110">
        <f>E96</f>
        <v>742539.58000000007</v>
      </c>
      <c r="F137" s="25"/>
    </row>
    <row r="138" spans="1:6" ht="15" customHeight="1" x14ac:dyDescent="0.25">
      <c r="A138" s="565"/>
      <c r="B138" s="566"/>
      <c r="C138" s="169">
        <v>4572</v>
      </c>
      <c r="D138" s="169">
        <v>112</v>
      </c>
      <c r="E138" s="110">
        <f>E125</f>
        <v>30000</v>
      </c>
      <c r="F138" s="25"/>
    </row>
    <row r="139" spans="1:6" ht="15" customHeight="1" x14ac:dyDescent="0.25">
      <c r="A139" s="565"/>
      <c r="B139" s="566"/>
      <c r="C139" s="567" t="s">
        <v>100</v>
      </c>
      <c r="D139" s="567"/>
      <c r="E139" s="109">
        <f>SUM(E136:E138)</f>
        <v>2702476.58</v>
      </c>
      <c r="F139" s="25"/>
    </row>
    <row r="140" spans="1:6" x14ac:dyDescent="0.25">
      <c r="A140" s="568" t="s">
        <v>101</v>
      </c>
      <c r="B140" s="569"/>
      <c r="C140" s="169" t="s">
        <v>98</v>
      </c>
      <c r="D140" s="169">
        <v>112</v>
      </c>
      <c r="E140" s="110">
        <f>E80</f>
        <v>80000</v>
      </c>
      <c r="F140" s="25"/>
    </row>
    <row r="141" spans="1:6" x14ac:dyDescent="0.25">
      <c r="A141" s="568"/>
      <c r="B141" s="569"/>
      <c r="C141" s="169">
        <v>2994</v>
      </c>
      <c r="D141" s="169">
        <v>100</v>
      </c>
      <c r="E141" s="110">
        <f>E101</f>
        <v>0</v>
      </c>
      <c r="F141" s="25"/>
    </row>
    <row r="142" spans="1:6" x14ac:dyDescent="0.25">
      <c r="A142" s="568"/>
      <c r="B142" s="569"/>
      <c r="C142" s="169">
        <v>4572</v>
      </c>
      <c r="D142" s="169">
        <v>112</v>
      </c>
      <c r="E142" s="110">
        <f>E130</f>
        <v>0</v>
      </c>
      <c r="F142" s="25"/>
    </row>
    <row r="143" spans="1:6" x14ac:dyDescent="0.25">
      <c r="A143" s="570"/>
      <c r="B143" s="571"/>
      <c r="C143" s="567" t="s">
        <v>100</v>
      </c>
      <c r="D143" s="567"/>
      <c r="E143" s="109">
        <f>SUM(E140:E142)</f>
        <v>80000</v>
      </c>
      <c r="F143" s="25"/>
    </row>
    <row r="144" spans="1:6" ht="15.75" thickBot="1" x14ac:dyDescent="0.3">
      <c r="A144" s="572" t="s">
        <v>102</v>
      </c>
      <c r="B144" s="573"/>
      <c r="C144" s="573"/>
      <c r="D144" s="573"/>
      <c r="E144" s="15">
        <f>SUM(E139,E143)</f>
        <v>2782476.58</v>
      </c>
      <c r="F144" s="25"/>
    </row>
    <row r="145" spans="1:6" x14ac:dyDescent="0.25">
      <c r="A145" s="25"/>
      <c r="B145" s="25"/>
      <c r="C145" s="65"/>
      <c r="D145" s="27"/>
      <c r="E145" s="98"/>
      <c r="F145" s="25"/>
    </row>
  </sheetData>
  <sheetProtection password="DF69" sheet="1" objects="1" scenarios="1" insertColumns="0" insertRows="0" deleteColumns="0" deleteRows="0"/>
  <mergeCells count="125">
    <mergeCell ref="A6:E6"/>
    <mergeCell ref="A7:E7"/>
    <mergeCell ref="A8:B8"/>
    <mergeCell ref="A9:B9"/>
    <mergeCell ref="A10:E10"/>
    <mergeCell ref="A11:B11"/>
    <mergeCell ref="A18:B18"/>
    <mergeCell ref="A19:B19"/>
    <mergeCell ref="A20:B20"/>
    <mergeCell ref="A21:B21"/>
    <mergeCell ref="A22:B22"/>
    <mergeCell ref="A23:B23"/>
    <mergeCell ref="A12:B12"/>
    <mergeCell ref="A13:B13"/>
    <mergeCell ref="A14:B14"/>
    <mergeCell ref="A15:B15"/>
    <mergeCell ref="A16:B16"/>
    <mergeCell ref="A17:B17"/>
    <mergeCell ref="A30:B30"/>
    <mergeCell ref="A31:B31"/>
    <mergeCell ref="A32:B32"/>
    <mergeCell ref="A33:B33"/>
    <mergeCell ref="A34:B34"/>
    <mergeCell ref="A35:B35"/>
    <mergeCell ref="A24:B24"/>
    <mergeCell ref="A25:B25"/>
    <mergeCell ref="A26:B26"/>
    <mergeCell ref="A27:B27"/>
    <mergeCell ref="A28:B28"/>
    <mergeCell ref="A29:B29"/>
    <mergeCell ref="A42:B42"/>
    <mergeCell ref="A43:B43"/>
    <mergeCell ref="A44:B44"/>
    <mergeCell ref="A45:B45"/>
    <mergeCell ref="A46:B46"/>
    <mergeCell ref="A47:B47"/>
    <mergeCell ref="A36:B36"/>
    <mergeCell ref="A37:B37"/>
    <mergeCell ref="A38:B38"/>
    <mergeCell ref="A39:B39"/>
    <mergeCell ref="A40:B40"/>
    <mergeCell ref="A41:B41"/>
    <mergeCell ref="A54:B54"/>
    <mergeCell ref="A55:B55"/>
    <mergeCell ref="A56:B56"/>
    <mergeCell ref="A57:B57"/>
    <mergeCell ref="A58:B58"/>
    <mergeCell ref="A59:B59"/>
    <mergeCell ref="A48:B48"/>
    <mergeCell ref="A49:B49"/>
    <mergeCell ref="A50:B50"/>
    <mergeCell ref="A51:B51"/>
    <mergeCell ref="A52:B52"/>
    <mergeCell ref="A53:B53"/>
    <mergeCell ref="A66:B66"/>
    <mergeCell ref="A67:B67"/>
    <mergeCell ref="A68:B68"/>
    <mergeCell ref="A69:B69"/>
    <mergeCell ref="A70:B70"/>
    <mergeCell ref="A71:B71"/>
    <mergeCell ref="A60:B60"/>
    <mergeCell ref="A61:B61"/>
    <mergeCell ref="A62:B62"/>
    <mergeCell ref="A63:E63"/>
    <mergeCell ref="A64:B64"/>
    <mergeCell ref="A65:B65"/>
    <mergeCell ref="A78:B78"/>
    <mergeCell ref="A79:B79"/>
    <mergeCell ref="A80:B80"/>
    <mergeCell ref="A81:B81"/>
    <mergeCell ref="A84:E84"/>
    <mergeCell ref="A85:B85"/>
    <mergeCell ref="A72:B72"/>
    <mergeCell ref="A73:B73"/>
    <mergeCell ref="A74:B74"/>
    <mergeCell ref="A75:B75"/>
    <mergeCell ref="A76:B76"/>
    <mergeCell ref="A77:B77"/>
    <mergeCell ref="A92:B92"/>
    <mergeCell ref="A93:B93"/>
    <mergeCell ref="A94:B94"/>
    <mergeCell ref="A95:B95"/>
    <mergeCell ref="A96:B96"/>
    <mergeCell ref="A97:E97"/>
    <mergeCell ref="A86:B86"/>
    <mergeCell ref="A87:E87"/>
    <mergeCell ref="A88:B88"/>
    <mergeCell ref="A89:B89"/>
    <mergeCell ref="A90:B90"/>
    <mergeCell ref="A91:B91"/>
    <mergeCell ref="A108:B108"/>
    <mergeCell ref="A110:B110"/>
    <mergeCell ref="A111:B111"/>
    <mergeCell ref="A112:B112"/>
    <mergeCell ref="A113:B113"/>
    <mergeCell ref="A114:B114"/>
    <mergeCell ref="A98:B98"/>
    <mergeCell ref="A99:B99"/>
    <mergeCell ref="A101:B101"/>
    <mergeCell ref="A102:B102"/>
    <mergeCell ref="A105:E105"/>
    <mergeCell ref="A106:E106"/>
    <mergeCell ref="A121:B121"/>
    <mergeCell ref="A122:B122"/>
    <mergeCell ref="A123:B123"/>
    <mergeCell ref="A124:B124"/>
    <mergeCell ref="A125:B125"/>
    <mergeCell ref="A127:B127"/>
    <mergeCell ref="A115:B115"/>
    <mergeCell ref="A116:B116"/>
    <mergeCell ref="A117:B117"/>
    <mergeCell ref="A118:B118"/>
    <mergeCell ref="A119:B119"/>
    <mergeCell ref="A120:B120"/>
    <mergeCell ref="A136:B139"/>
    <mergeCell ref="C139:D139"/>
    <mergeCell ref="A140:B143"/>
    <mergeCell ref="C143:D143"/>
    <mergeCell ref="A144:D144"/>
    <mergeCell ref="A128:B128"/>
    <mergeCell ref="A129:B129"/>
    <mergeCell ref="A130:B130"/>
    <mergeCell ref="A131:B131"/>
    <mergeCell ref="A134:E134"/>
    <mergeCell ref="A135:B135"/>
  </mergeCells>
  <pageMargins left="0.511811024" right="0.511811024" top="0.78740157499999996" bottom="0.78740157499999996" header="0.31496062000000002" footer="0.31496062000000002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5"/>
  <sheetViews>
    <sheetView topLeftCell="A130" workbookViewId="0">
      <selection activeCell="E38" sqref="E38"/>
    </sheetView>
  </sheetViews>
  <sheetFormatPr defaultRowHeight="15" x14ac:dyDescent="0.25"/>
  <cols>
    <col min="1" max="1" width="34" customWidth="1"/>
    <col min="2" max="2" width="20.85546875" customWidth="1"/>
    <col min="5" max="5" width="20.5703125" customWidth="1"/>
  </cols>
  <sheetData>
    <row r="1" spans="1:6" x14ac:dyDescent="0.25">
      <c r="A1" s="25"/>
      <c r="B1" s="25"/>
      <c r="C1" s="26" t="s">
        <v>124</v>
      </c>
      <c r="D1" s="27"/>
      <c r="E1" s="25"/>
      <c r="F1" s="25"/>
    </row>
    <row r="2" spans="1:6" x14ac:dyDescent="0.25">
      <c r="A2" s="25"/>
      <c r="B2" s="25"/>
      <c r="C2" s="26" t="s">
        <v>123</v>
      </c>
      <c r="D2" s="27"/>
      <c r="E2" s="25"/>
      <c r="F2" s="25"/>
    </row>
    <row r="3" spans="1:6" x14ac:dyDescent="0.25">
      <c r="A3" s="25"/>
      <c r="B3" s="25"/>
      <c r="C3" s="65"/>
      <c r="D3" s="27"/>
      <c r="E3" s="25"/>
      <c r="F3" s="25"/>
    </row>
    <row r="4" spans="1:6" ht="15.75" x14ac:dyDescent="0.25">
      <c r="A4" s="25"/>
      <c r="B4" s="25"/>
      <c r="C4" s="28" t="s">
        <v>122</v>
      </c>
      <c r="D4" s="27"/>
      <c r="E4" s="25"/>
      <c r="F4" s="25"/>
    </row>
    <row r="5" spans="1:6" ht="15.75" thickBot="1" x14ac:dyDescent="0.3">
      <c r="A5" s="29"/>
      <c r="B5" s="29"/>
      <c r="C5" s="30"/>
      <c r="D5" s="31"/>
      <c r="E5" s="32"/>
      <c r="F5" s="25"/>
    </row>
    <row r="6" spans="1:6" ht="15" customHeight="1" x14ac:dyDescent="0.25">
      <c r="A6" s="518" t="s">
        <v>127</v>
      </c>
      <c r="B6" s="519"/>
      <c r="C6" s="519"/>
      <c r="D6" s="519"/>
      <c r="E6" s="520"/>
      <c r="F6" s="25"/>
    </row>
    <row r="7" spans="1:6" ht="15" customHeight="1" x14ac:dyDescent="0.25">
      <c r="A7" s="521" t="s">
        <v>0</v>
      </c>
      <c r="B7" s="522"/>
      <c r="C7" s="522"/>
      <c r="D7" s="522"/>
      <c r="E7" s="523"/>
      <c r="F7" s="25"/>
    </row>
    <row r="8" spans="1:6" x14ac:dyDescent="0.25">
      <c r="A8" s="524"/>
      <c r="B8" s="525"/>
      <c r="C8" s="111"/>
      <c r="D8" s="111"/>
      <c r="E8" s="112"/>
      <c r="F8" s="25"/>
    </row>
    <row r="9" spans="1:6" ht="24.75" x14ac:dyDescent="0.25">
      <c r="A9" s="526" t="s">
        <v>1</v>
      </c>
      <c r="B9" s="527"/>
      <c r="C9" s="113" t="s">
        <v>2</v>
      </c>
      <c r="D9" s="113" t="s">
        <v>3</v>
      </c>
      <c r="E9" s="114" t="s">
        <v>122</v>
      </c>
      <c r="F9" s="25"/>
    </row>
    <row r="10" spans="1:6" x14ac:dyDescent="0.25">
      <c r="A10" s="528" t="s">
        <v>95</v>
      </c>
      <c r="B10" s="529"/>
      <c r="C10" s="529"/>
      <c r="D10" s="529"/>
      <c r="E10" s="530"/>
      <c r="F10" s="25"/>
    </row>
    <row r="11" spans="1:6" x14ac:dyDescent="0.25">
      <c r="A11" s="531" t="s">
        <v>4</v>
      </c>
      <c r="B11" s="381"/>
      <c r="C11" s="115" t="s">
        <v>5</v>
      </c>
      <c r="D11" s="116">
        <v>112</v>
      </c>
      <c r="E11" s="58">
        <v>40000</v>
      </c>
      <c r="F11" s="25"/>
    </row>
    <row r="12" spans="1:6" x14ac:dyDescent="0.25">
      <c r="A12" s="531" t="s">
        <v>6</v>
      </c>
      <c r="B12" s="381"/>
      <c r="C12" s="117" t="s">
        <v>7</v>
      </c>
      <c r="D12" s="118">
        <v>112</v>
      </c>
      <c r="E12" s="58"/>
      <c r="F12" s="25"/>
    </row>
    <row r="13" spans="1:6" x14ac:dyDescent="0.25">
      <c r="A13" s="349" t="s">
        <v>85</v>
      </c>
      <c r="B13" s="350"/>
      <c r="C13" s="119">
        <v>339014</v>
      </c>
      <c r="D13" s="120">
        <v>112</v>
      </c>
      <c r="E13" s="16">
        <f>SUM(E11:E12)</f>
        <v>40000</v>
      </c>
      <c r="F13" s="25"/>
    </row>
    <row r="14" spans="1:6" x14ac:dyDescent="0.25">
      <c r="A14" s="531" t="s">
        <v>8</v>
      </c>
      <c r="B14" s="381"/>
      <c r="C14" s="117" t="s">
        <v>9</v>
      </c>
      <c r="D14" s="117">
        <v>112</v>
      </c>
      <c r="E14" s="58"/>
      <c r="F14" s="25"/>
    </row>
    <row r="15" spans="1:6" x14ac:dyDescent="0.25">
      <c r="A15" s="349" t="s">
        <v>85</v>
      </c>
      <c r="B15" s="350"/>
      <c r="C15" s="119">
        <v>339018</v>
      </c>
      <c r="D15" s="119">
        <v>112</v>
      </c>
      <c r="E15" s="16">
        <f>SUM(E14)</f>
        <v>0</v>
      </c>
      <c r="F15" s="25"/>
    </row>
    <row r="16" spans="1:6" x14ac:dyDescent="0.25">
      <c r="A16" s="531" t="s">
        <v>10</v>
      </c>
      <c r="B16" s="381"/>
      <c r="C16" s="115" t="s">
        <v>11</v>
      </c>
      <c r="D16" s="116">
        <v>112</v>
      </c>
      <c r="E16" s="58"/>
      <c r="F16" s="25"/>
    </row>
    <row r="17" spans="1:6" x14ac:dyDescent="0.25">
      <c r="A17" s="349" t="s">
        <v>85</v>
      </c>
      <c r="B17" s="350"/>
      <c r="C17" s="119">
        <v>339020</v>
      </c>
      <c r="D17" s="120">
        <v>112</v>
      </c>
      <c r="E17" s="16">
        <f>SUM(E16)</f>
        <v>0</v>
      </c>
      <c r="F17" s="25"/>
    </row>
    <row r="18" spans="1:6" x14ac:dyDescent="0.25">
      <c r="A18" s="531" t="s">
        <v>12</v>
      </c>
      <c r="B18" s="381"/>
      <c r="C18" s="117" t="s">
        <v>13</v>
      </c>
      <c r="D18" s="118">
        <v>112</v>
      </c>
      <c r="E18" s="58">
        <v>23000</v>
      </c>
      <c r="F18" s="25"/>
    </row>
    <row r="19" spans="1:6" x14ac:dyDescent="0.25">
      <c r="A19" s="531" t="s">
        <v>14</v>
      </c>
      <c r="B19" s="381"/>
      <c r="C19" s="117" t="s">
        <v>15</v>
      </c>
      <c r="D19" s="118">
        <v>112</v>
      </c>
      <c r="E19" s="58"/>
      <c r="F19" s="25"/>
    </row>
    <row r="20" spans="1:6" x14ac:dyDescent="0.25">
      <c r="A20" s="349" t="s">
        <v>85</v>
      </c>
      <c r="B20" s="350"/>
      <c r="C20" s="119">
        <v>339030</v>
      </c>
      <c r="D20" s="120">
        <v>112</v>
      </c>
      <c r="E20" s="16">
        <f>SUM(E18:E19)</f>
        <v>23000</v>
      </c>
      <c r="F20" s="25"/>
    </row>
    <row r="21" spans="1:6" x14ac:dyDescent="0.25">
      <c r="A21" s="532" t="s">
        <v>103</v>
      </c>
      <c r="B21" s="533"/>
      <c r="C21" s="117" t="s">
        <v>16</v>
      </c>
      <c r="D21" s="118">
        <v>112</v>
      </c>
      <c r="E21" s="58"/>
      <c r="F21" s="25"/>
    </row>
    <row r="22" spans="1:6" x14ac:dyDescent="0.25">
      <c r="A22" s="349" t="s">
        <v>85</v>
      </c>
      <c r="B22" s="350"/>
      <c r="C22" s="119">
        <v>339031</v>
      </c>
      <c r="D22" s="120">
        <v>112</v>
      </c>
      <c r="E22" s="16">
        <f>SUM(E21)</f>
        <v>0</v>
      </c>
      <c r="F22" s="25"/>
    </row>
    <row r="23" spans="1:6" x14ac:dyDescent="0.25">
      <c r="A23" s="531" t="s">
        <v>17</v>
      </c>
      <c r="B23" s="381"/>
      <c r="C23" s="115" t="s">
        <v>18</v>
      </c>
      <c r="D23" s="116">
        <v>112</v>
      </c>
      <c r="E23" s="58"/>
      <c r="F23" s="25"/>
    </row>
    <row r="24" spans="1:6" x14ac:dyDescent="0.25">
      <c r="A24" s="349" t="s">
        <v>85</v>
      </c>
      <c r="B24" s="350"/>
      <c r="C24" s="119">
        <v>339032</v>
      </c>
      <c r="D24" s="120">
        <v>112</v>
      </c>
      <c r="E24" s="16">
        <f>SUM(E23)</f>
        <v>0</v>
      </c>
      <c r="F24" s="25"/>
    </row>
    <row r="25" spans="1:6" x14ac:dyDescent="0.25">
      <c r="A25" s="531" t="s">
        <v>19</v>
      </c>
      <c r="B25" s="381"/>
      <c r="C25" s="117" t="s">
        <v>20</v>
      </c>
      <c r="D25" s="118">
        <v>112</v>
      </c>
      <c r="E25" s="58">
        <v>20000</v>
      </c>
      <c r="F25" s="25"/>
    </row>
    <row r="26" spans="1:6" x14ac:dyDescent="0.25">
      <c r="A26" s="531" t="s">
        <v>21</v>
      </c>
      <c r="B26" s="381"/>
      <c r="C26" s="115" t="s">
        <v>22</v>
      </c>
      <c r="D26" s="116">
        <v>112</v>
      </c>
      <c r="E26" s="58"/>
      <c r="F26" s="25"/>
    </row>
    <row r="27" spans="1:6" x14ac:dyDescent="0.25">
      <c r="A27" s="531" t="s">
        <v>23</v>
      </c>
      <c r="B27" s="381"/>
      <c r="C27" s="117" t="s">
        <v>24</v>
      </c>
      <c r="D27" s="118">
        <v>112</v>
      </c>
      <c r="E27" s="58"/>
      <c r="F27" s="25"/>
    </row>
    <row r="28" spans="1:6" x14ac:dyDescent="0.25">
      <c r="A28" s="349" t="s">
        <v>85</v>
      </c>
      <c r="B28" s="350"/>
      <c r="C28" s="119">
        <v>339033</v>
      </c>
      <c r="D28" s="120">
        <v>112</v>
      </c>
      <c r="E28" s="16">
        <f>SUM(E25:E27)</f>
        <v>20000</v>
      </c>
      <c r="F28" s="25"/>
    </row>
    <row r="29" spans="1:6" x14ac:dyDescent="0.25">
      <c r="A29" s="531" t="s">
        <v>25</v>
      </c>
      <c r="B29" s="381"/>
      <c r="C29" s="115" t="s">
        <v>26</v>
      </c>
      <c r="D29" s="116">
        <v>112</v>
      </c>
      <c r="E29" s="58"/>
      <c r="F29" s="25"/>
    </row>
    <row r="30" spans="1:6" x14ac:dyDescent="0.25">
      <c r="A30" s="531" t="s">
        <v>27</v>
      </c>
      <c r="B30" s="381"/>
      <c r="C30" s="117" t="s">
        <v>28</v>
      </c>
      <c r="D30" s="118">
        <v>112</v>
      </c>
      <c r="E30" s="58"/>
      <c r="F30" s="25"/>
    </row>
    <row r="31" spans="1:6" x14ac:dyDescent="0.25">
      <c r="A31" s="349" t="s">
        <v>85</v>
      </c>
      <c r="B31" s="350"/>
      <c r="C31" s="119">
        <v>339035</v>
      </c>
      <c r="D31" s="120">
        <v>112</v>
      </c>
      <c r="E31" s="16">
        <f>SUM(E29:E30)</f>
        <v>0</v>
      </c>
      <c r="F31" s="25"/>
    </row>
    <row r="32" spans="1:6" x14ac:dyDescent="0.25">
      <c r="A32" s="531" t="s">
        <v>29</v>
      </c>
      <c r="B32" s="381"/>
      <c r="C32" s="115" t="s">
        <v>30</v>
      </c>
      <c r="D32" s="116">
        <v>112</v>
      </c>
      <c r="E32" s="58"/>
      <c r="F32" s="25"/>
    </row>
    <row r="33" spans="1:6" x14ac:dyDescent="0.25">
      <c r="A33" s="531" t="s">
        <v>31</v>
      </c>
      <c r="B33" s="381"/>
      <c r="C33" s="117" t="s">
        <v>32</v>
      </c>
      <c r="D33" s="118">
        <v>112</v>
      </c>
      <c r="E33" s="58"/>
      <c r="F33" s="25"/>
    </row>
    <row r="34" spans="1:6" x14ac:dyDescent="0.25">
      <c r="A34" s="531" t="s">
        <v>33</v>
      </c>
      <c r="B34" s="381"/>
      <c r="C34" s="115" t="s">
        <v>34</v>
      </c>
      <c r="D34" s="116">
        <v>112</v>
      </c>
      <c r="E34" s="58"/>
      <c r="F34" s="25"/>
    </row>
    <row r="35" spans="1:6" x14ac:dyDescent="0.25">
      <c r="A35" s="531" t="s">
        <v>35</v>
      </c>
      <c r="B35" s="381"/>
      <c r="C35" s="117" t="s">
        <v>36</v>
      </c>
      <c r="D35" s="116">
        <v>112</v>
      </c>
      <c r="E35" s="58"/>
      <c r="F35" s="25"/>
    </row>
    <row r="36" spans="1:6" x14ac:dyDescent="0.25">
      <c r="A36" s="349" t="s">
        <v>85</v>
      </c>
      <c r="B36" s="350"/>
      <c r="C36" s="119">
        <v>339036</v>
      </c>
      <c r="D36" s="120">
        <v>112</v>
      </c>
      <c r="E36" s="16">
        <f>SUM(E32:E35)</f>
        <v>0</v>
      </c>
      <c r="F36" s="25"/>
    </row>
    <row r="37" spans="1:6" x14ac:dyDescent="0.25">
      <c r="A37" s="531" t="s">
        <v>38</v>
      </c>
      <c r="B37" s="381"/>
      <c r="C37" s="117" t="s">
        <v>37</v>
      </c>
      <c r="D37" s="118">
        <v>112</v>
      </c>
      <c r="E37" s="58">
        <v>1049974</v>
      </c>
      <c r="F37" s="25"/>
    </row>
    <row r="38" spans="1:6" x14ac:dyDescent="0.25">
      <c r="A38" s="531" t="s">
        <v>39</v>
      </c>
      <c r="B38" s="381"/>
      <c r="C38" s="115" t="s">
        <v>40</v>
      </c>
      <c r="D38" s="116">
        <v>112</v>
      </c>
      <c r="E38" s="58"/>
      <c r="F38" s="25"/>
    </row>
    <row r="39" spans="1:6" x14ac:dyDescent="0.25">
      <c r="A39" s="349" t="s">
        <v>85</v>
      </c>
      <c r="B39" s="350"/>
      <c r="C39" s="119">
        <v>339037</v>
      </c>
      <c r="D39" s="120">
        <v>112</v>
      </c>
      <c r="E39" s="16">
        <f>SUM(E37:E38)</f>
        <v>1049974</v>
      </c>
      <c r="F39" s="25"/>
    </row>
    <row r="40" spans="1:6" x14ac:dyDescent="0.25">
      <c r="A40" s="531" t="s">
        <v>41</v>
      </c>
      <c r="B40" s="381"/>
      <c r="C40" s="117" t="s">
        <v>42</v>
      </c>
      <c r="D40" s="118">
        <v>112</v>
      </c>
      <c r="E40" s="58">
        <v>389000</v>
      </c>
      <c r="F40" s="25"/>
    </row>
    <row r="41" spans="1:6" x14ac:dyDescent="0.25">
      <c r="A41" s="534" t="s">
        <v>43</v>
      </c>
      <c r="B41" s="404"/>
      <c r="C41" s="116" t="s">
        <v>44</v>
      </c>
      <c r="D41" s="116">
        <v>112</v>
      </c>
      <c r="E41" s="58"/>
      <c r="F41" s="25"/>
    </row>
    <row r="42" spans="1:6" x14ac:dyDescent="0.25">
      <c r="A42" s="534" t="s">
        <v>45</v>
      </c>
      <c r="B42" s="404"/>
      <c r="C42" s="116" t="s">
        <v>46</v>
      </c>
      <c r="D42" s="116">
        <v>112</v>
      </c>
      <c r="E42" s="58"/>
      <c r="F42" s="25"/>
    </row>
    <row r="43" spans="1:6" x14ac:dyDescent="0.25">
      <c r="A43" s="534" t="s">
        <v>47</v>
      </c>
      <c r="B43" s="404"/>
      <c r="C43" s="116" t="s">
        <v>48</v>
      </c>
      <c r="D43" s="116">
        <v>112</v>
      </c>
      <c r="E43" s="58"/>
      <c r="F43" s="25"/>
    </row>
    <row r="44" spans="1:6" x14ac:dyDescent="0.25">
      <c r="A44" s="531" t="s">
        <v>49</v>
      </c>
      <c r="B44" s="381"/>
      <c r="C44" s="115" t="s">
        <v>50</v>
      </c>
      <c r="D44" s="116">
        <v>112</v>
      </c>
      <c r="E44" s="58"/>
      <c r="F44" s="25"/>
    </row>
    <row r="45" spans="1:6" x14ac:dyDescent="0.25">
      <c r="A45" s="531" t="s">
        <v>33</v>
      </c>
      <c r="B45" s="381"/>
      <c r="C45" s="115" t="s">
        <v>51</v>
      </c>
      <c r="D45" s="116">
        <v>112</v>
      </c>
      <c r="E45" s="58"/>
      <c r="F45" s="25"/>
    </row>
    <row r="46" spans="1:6" x14ac:dyDescent="0.25">
      <c r="A46" s="534" t="s">
        <v>52</v>
      </c>
      <c r="B46" s="404"/>
      <c r="C46" s="116" t="s">
        <v>53</v>
      </c>
      <c r="D46" s="116">
        <v>112</v>
      </c>
      <c r="E46" s="58"/>
      <c r="F46" s="25"/>
    </row>
    <row r="47" spans="1:6" x14ac:dyDescent="0.25">
      <c r="A47" s="534" t="s">
        <v>39</v>
      </c>
      <c r="B47" s="404"/>
      <c r="C47" s="116" t="s">
        <v>54</v>
      </c>
      <c r="D47" s="116">
        <v>112</v>
      </c>
      <c r="E47" s="58"/>
      <c r="F47" s="25"/>
    </row>
    <row r="48" spans="1:6" x14ac:dyDescent="0.25">
      <c r="A48" s="534" t="s">
        <v>55</v>
      </c>
      <c r="B48" s="404"/>
      <c r="C48" s="116" t="s">
        <v>56</v>
      </c>
      <c r="D48" s="116">
        <v>112</v>
      </c>
      <c r="E48" s="58"/>
      <c r="F48" s="25"/>
    </row>
    <row r="49" spans="1:6" x14ac:dyDescent="0.25">
      <c r="A49" s="531" t="s">
        <v>35</v>
      </c>
      <c r="B49" s="381"/>
      <c r="C49" s="115" t="s">
        <v>57</v>
      </c>
      <c r="D49" s="116">
        <v>112</v>
      </c>
      <c r="E49" s="58"/>
      <c r="F49" s="25"/>
    </row>
    <row r="50" spans="1:6" x14ac:dyDescent="0.25">
      <c r="A50" s="534" t="s">
        <v>58</v>
      </c>
      <c r="B50" s="404"/>
      <c r="C50" s="116" t="s">
        <v>59</v>
      </c>
      <c r="D50" s="116">
        <v>112</v>
      </c>
      <c r="E50" s="58"/>
      <c r="F50" s="25"/>
    </row>
    <row r="51" spans="1:6" x14ac:dyDescent="0.25">
      <c r="A51" s="349" t="s">
        <v>85</v>
      </c>
      <c r="B51" s="350"/>
      <c r="C51" s="120">
        <v>339039</v>
      </c>
      <c r="D51" s="120">
        <v>112</v>
      </c>
      <c r="E51" s="16">
        <f>SUM(E40:E50)</f>
        <v>389000</v>
      </c>
      <c r="F51" s="25"/>
    </row>
    <row r="52" spans="1:6" x14ac:dyDescent="0.25">
      <c r="A52" s="534" t="s">
        <v>61</v>
      </c>
      <c r="B52" s="404"/>
      <c r="C52" s="116" t="s">
        <v>62</v>
      </c>
      <c r="D52" s="116">
        <v>112</v>
      </c>
      <c r="E52" s="58">
        <v>3000</v>
      </c>
      <c r="F52" s="25"/>
    </row>
    <row r="53" spans="1:6" x14ac:dyDescent="0.25">
      <c r="A53" s="349" t="s">
        <v>85</v>
      </c>
      <c r="B53" s="350"/>
      <c r="C53" s="120">
        <v>339047</v>
      </c>
      <c r="D53" s="120">
        <v>112</v>
      </c>
      <c r="E53" s="16">
        <f>SUM(E52)</f>
        <v>3000</v>
      </c>
      <c r="F53" s="25"/>
    </row>
    <row r="54" spans="1:6" x14ac:dyDescent="0.25">
      <c r="A54" s="534" t="s">
        <v>63</v>
      </c>
      <c r="B54" s="404"/>
      <c r="C54" s="116" t="s">
        <v>64</v>
      </c>
      <c r="D54" s="116">
        <v>112</v>
      </c>
      <c r="E54" s="58">
        <v>3000</v>
      </c>
      <c r="F54" s="25"/>
    </row>
    <row r="55" spans="1:6" x14ac:dyDescent="0.25">
      <c r="A55" s="349" t="s">
        <v>85</v>
      </c>
      <c r="B55" s="350"/>
      <c r="C55" s="120">
        <v>339093</v>
      </c>
      <c r="D55" s="120">
        <v>112</v>
      </c>
      <c r="E55" s="16">
        <f>SUM(E54)</f>
        <v>3000</v>
      </c>
      <c r="F55" s="25"/>
    </row>
    <row r="56" spans="1:6" x14ac:dyDescent="0.25">
      <c r="A56" s="535" t="s">
        <v>86</v>
      </c>
      <c r="B56" s="536"/>
      <c r="C56" s="121">
        <v>339000</v>
      </c>
      <c r="D56" s="121">
        <v>112</v>
      </c>
      <c r="E56" s="17">
        <f>SUM(E13,E15,E17,E20,E22,E24,E28,E31,E36,E39,E51,E53,E55)</f>
        <v>1527974</v>
      </c>
      <c r="F56" s="25"/>
    </row>
    <row r="57" spans="1:6" x14ac:dyDescent="0.25">
      <c r="A57" s="534" t="s">
        <v>65</v>
      </c>
      <c r="B57" s="404"/>
      <c r="C57" s="116" t="s">
        <v>66</v>
      </c>
      <c r="D57" s="116">
        <v>112</v>
      </c>
      <c r="E57" s="58"/>
      <c r="F57" s="25"/>
    </row>
    <row r="58" spans="1:6" x14ac:dyDescent="0.25">
      <c r="A58" s="349" t="s">
        <v>85</v>
      </c>
      <c r="B58" s="350"/>
      <c r="C58" s="120">
        <v>339147</v>
      </c>
      <c r="D58" s="120">
        <v>112</v>
      </c>
      <c r="E58" s="16">
        <f>SUM(E57)</f>
        <v>0</v>
      </c>
      <c r="F58" s="25"/>
    </row>
    <row r="59" spans="1:6" x14ac:dyDescent="0.25">
      <c r="A59" s="537" t="s">
        <v>67</v>
      </c>
      <c r="B59" s="538"/>
      <c r="C59" s="122" t="s">
        <v>68</v>
      </c>
      <c r="D59" s="116">
        <v>112</v>
      </c>
      <c r="E59" s="58"/>
      <c r="F59" s="25"/>
    </row>
    <row r="60" spans="1:6" x14ac:dyDescent="0.25">
      <c r="A60" s="349" t="s">
        <v>85</v>
      </c>
      <c r="B60" s="350"/>
      <c r="C60" s="120">
        <v>339147</v>
      </c>
      <c r="D60" s="120">
        <v>112</v>
      </c>
      <c r="E60" s="16">
        <f>SUM(E59)</f>
        <v>0</v>
      </c>
      <c r="F60" s="25"/>
    </row>
    <row r="61" spans="1:6" x14ac:dyDescent="0.25">
      <c r="A61" s="539" t="s">
        <v>86</v>
      </c>
      <c r="B61" s="540"/>
      <c r="C61" s="123">
        <v>339100</v>
      </c>
      <c r="D61" s="123">
        <v>112</v>
      </c>
      <c r="E61" s="103">
        <f>SUM(E58,E60)</f>
        <v>0</v>
      </c>
      <c r="F61" s="25"/>
    </row>
    <row r="62" spans="1:6" x14ac:dyDescent="0.25">
      <c r="A62" s="541" t="s">
        <v>129</v>
      </c>
      <c r="B62" s="542"/>
      <c r="C62" s="124"/>
      <c r="D62" s="125"/>
      <c r="E62" s="104">
        <f>SUM(E56,E61)</f>
        <v>1527974</v>
      </c>
      <c r="F62" s="25"/>
    </row>
    <row r="63" spans="1:6" x14ac:dyDescent="0.25">
      <c r="A63" s="543" t="s">
        <v>96</v>
      </c>
      <c r="B63" s="544"/>
      <c r="C63" s="544"/>
      <c r="D63" s="544"/>
      <c r="E63" s="545"/>
      <c r="F63" s="25"/>
    </row>
    <row r="64" spans="1:6" x14ac:dyDescent="0.25">
      <c r="A64" s="534" t="s">
        <v>14</v>
      </c>
      <c r="B64" s="404"/>
      <c r="C64" s="116" t="s">
        <v>69</v>
      </c>
      <c r="D64" s="116">
        <v>112</v>
      </c>
      <c r="E64" s="58"/>
      <c r="F64" s="25"/>
    </row>
    <row r="65" spans="1:6" x14ac:dyDescent="0.25">
      <c r="A65" s="349" t="s">
        <v>85</v>
      </c>
      <c r="B65" s="350"/>
      <c r="C65" s="120">
        <v>449030</v>
      </c>
      <c r="D65" s="120">
        <v>112</v>
      </c>
      <c r="E65" s="16">
        <f>SUM(E64)</f>
        <v>0</v>
      </c>
      <c r="F65" s="25"/>
    </row>
    <row r="66" spans="1:6" x14ac:dyDescent="0.25">
      <c r="A66" s="534" t="s">
        <v>70</v>
      </c>
      <c r="B66" s="404"/>
      <c r="C66" s="116" t="s">
        <v>71</v>
      </c>
      <c r="D66" s="116">
        <v>112</v>
      </c>
      <c r="E66" s="58"/>
      <c r="F66" s="25"/>
    </row>
    <row r="67" spans="1:6" x14ac:dyDescent="0.25">
      <c r="A67" s="349" t="s">
        <v>85</v>
      </c>
      <c r="B67" s="350"/>
      <c r="C67" s="120">
        <v>449036</v>
      </c>
      <c r="D67" s="120">
        <v>112</v>
      </c>
      <c r="E67" s="16">
        <f>SUM(E66)</f>
        <v>0</v>
      </c>
      <c r="F67" s="25"/>
    </row>
    <row r="68" spans="1:6" x14ac:dyDescent="0.25">
      <c r="A68" s="534" t="s">
        <v>70</v>
      </c>
      <c r="B68" s="404"/>
      <c r="C68" s="116" t="s">
        <v>72</v>
      </c>
      <c r="D68" s="116">
        <v>112</v>
      </c>
      <c r="E68" s="58"/>
      <c r="F68" s="25"/>
    </row>
    <row r="69" spans="1:6" x14ac:dyDescent="0.25">
      <c r="A69" s="349" t="s">
        <v>85</v>
      </c>
      <c r="B69" s="350"/>
      <c r="C69" s="120">
        <v>449039</v>
      </c>
      <c r="D69" s="120">
        <v>112</v>
      </c>
      <c r="E69" s="16">
        <f>SUM(E68)</f>
        <v>0</v>
      </c>
      <c r="F69" s="25"/>
    </row>
    <row r="70" spans="1:6" x14ac:dyDescent="0.25">
      <c r="A70" s="534" t="s">
        <v>73</v>
      </c>
      <c r="B70" s="404"/>
      <c r="C70" s="116" t="s">
        <v>74</v>
      </c>
      <c r="D70" s="116">
        <v>112</v>
      </c>
      <c r="E70" s="58"/>
      <c r="F70" s="25"/>
    </row>
    <row r="71" spans="1:6" x14ac:dyDescent="0.25">
      <c r="A71" s="349" t="s">
        <v>85</v>
      </c>
      <c r="B71" s="350"/>
      <c r="C71" s="120">
        <v>449051</v>
      </c>
      <c r="D71" s="120">
        <v>112</v>
      </c>
      <c r="E71" s="16">
        <f>E70</f>
        <v>0</v>
      </c>
      <c r="F71" s="25"/>
    </row>
    <row r="72" spans="1:6" x14ac:dyDescent="0.25">
      <c r="A72" s="534" t="s">
        <v>75</v>
      </c>
      <c r="B72" s="404"/>
      <c r="C72" s="116" t="s">
        <v>76</v>
      </c>
      <c r="D72" s="116">
        <v>112</v>
      </c>
      <c r="E72" s="58">
        <v>115000</v>
      </c>
      <c r="F72" s="25"/>
    </row>
    <row r="73" spans="1:6" x14ac:dyDescent="0.25">
      <c r="A73" s="534" t="s">
        <v>77</v>
      </c>
      <c r="B73" s="404"/>
      <c r="C73" s="116" t="s">
        <v>78</v>
      </c>
      <c r="D73" s="116">
        <v>112</v>
      </c>
      <c r="E73" s="58">
        <v>19000</v>
      </c>
      <c r="F73" s="25"/>
    </row>
    <row r="74" spans="1:6" x14ac:dyDescent="0.25">
      <c r="A74" s="534" t="s">
        <v>79</v>
      </c>
      <c r="B74" s="404"/>
      <c r="C74" s="116" t="s">
        <v>80</v>
      </c>
      <c r="D74" s="116">
        <v>112</v>
      </c>
      <c r="E74" s="58"/>
      <c r="F74" s="25"/>
    </row>
    <row r="75" spans="1:6" x14ac:dyDescent="0.25">
      <c r="A75" s="349" t="s">
        <v>85</v>
      </c>
      <c r="B75" s="350"/>
      <c r="C75" s="120">
        <v>449052</v>
      </c>
      <c r="D75" s="120">
        <v>112</v>
      </c>
      <c r="E75" s="16">
        <f>SUM(E72:E74)</f>
        <v>134000</v>
      </c>
      <c r="F75" s="25"/>
    </row>
    <row r="76" spans="1:6" x14ac:dyDescent="0.25">
      <c r="A76" s="553" t="s">
        <v>86</v>
      </c>
      <c r="B76" s="554"/>
      <c r="C76" s="126">
        <v>449000</v>
      </c>
      <c r="D76" s="126">
        <v>112</v>
      </c>
      <c r="E76" s="105">
        <f>SUM(E65,E67,E69,E71,E75)</f>
        <v>134000</v>
      </c>
      <c r="F76" s="25"/>
    </row>
    <row r="77" spans="1:6" x14ac:dyDescent="0.25">
      <c r="A77" s="534" t="s">
        <v>81</v>
      </c>
      <c r="B77" s="404"/>
      <c r="C77" s="116" t="s">
        <v>82</v>
      </c>
      <c r="D77" s="116">
        <v>112</v>
      </c>
      <c r="E77" s="58"/>
      <c r="F77" s="25"/>
    </row>
    <row r="78" spans="1:6" x14ac:dyDescent="0.25">
      <c r="A78" s="349" t="s">
        <v>85</v>
      </c>
      <c r="B78" s="350"/>
      <c r="C78" s="127">
        <v>459061</v>
      </c>
      <c r="D78" s="127">
        <v>112</v>
      </c>
      <c r="E78" s="16">
        <f>SUM(E77)</f>
        <v>0</v>
      </c>
      <c r="F78" s="25"/>
    </row>
    <row r="79" spans="1:6" x14ac:dyDescent="0.25">
      <c r="A79" s="546" t="s">
        <v>86</v>
      </c>
      <c r="B79" s="547"/>
      <c r="C79" s="128">
        <v>459000</v>
      </c>
      <c r="D79" s="128">
        <v>112</v>
      </c>
      <c r="E79" s="106">
        <f>SUM(E78)</f>
        <v>0</v>
      </c>
      <c r="F79" s="25"/>
    </row>
    <row r="80" spans="1:6" x14ac:dyDescent="0.25">
      <c r="A80" s="548" t="s">
        <v>131</v>
      </c>
      <c r="B80" s="549"/>
      <c r="C80" s="129"/>
      <c r="D80" s="129"/>
      <c r="E80" s="107">
        <f>SUM(E76,E79)</f>
        <v>134000</v>
      </c>
      <c r="F80" s="25"/>
    </row>
    <row r="81" spans="1:6" ht="15.75" thickBot="1" x14ac:dyDescent="0.3">
      <c r="A81" s="550" t="s">
        <v>130</v>
      </c>
      <c r="B81" s="551"/>
      <c r="C81" s="131"/>
      <c r="D81" s="130"/>
      <c r="E81" s="15">
        <f>SUM(E62,E80)</f>
        <v>1661974</v>
      </c>
      <c r="F81" s="25"/>
    </row>
    <row r="82" spans="1:6" x14ac:dyDescent="0.25">
      <c r="A82" s="25"/>
      <c r="B82" s="25"/>
      <c r="C82" s="25"/>
      <c r="D82" s="25"/>
      <c r="E82" s="25"/>
      <c r="F82" s="25"/>
    </row>
    <row r="83" spans="1:6" x14ac:dyDescent="0.25">
      <c r="A83" s="25"/>
      <c r="B83" s="25"/>
      <c r="C83" s="25"/>
      <c r="D83" s="25"/>
      <c r="E83" s="25"/>
      <c r="F83" s="25"/>
    </row>
    <row r="84" spans="1:6" x14ac:dyDescent="0.25">
      <c r="A84" s="552" t="s">
        <v>87</v>
      </c>
      <c r="B84" s="552"/>
      <c r="C84" s="552"/>
      <c r="D84" s="552"/>
      <c r="E84" s="552"/>
      <c r="F84" s="25"/>
    </row>
    <row r="85" spans="1:6" ht="15.75" thickBot="1" x14ac:dyDescent="0.3">
      <c r="A85" s="340"/>
      <c r="B85" s="340"/>
      <c r="C85" s="132"/>
      <c r="D85" s="133"/>
      <c r="E85" s="134"/>
      <c r="F85" s="25"/>
    </row>
    <row r="86" spans="1:6" ht="25.5" thickBot="1" x14ac:dyDescent="0.3">
      <c r="A86" s="341" t="s">
        <v>1</v>
      </c>
      <c r="B86" s="342"/>
      <c r="C86" s="136" t="s">
        <v>2</v>
      </c>
      <c r="D86" s="136" t="s">
        <v>3</v>
      </c>
      <c r="E86" s="135" t="s">
        <v>122</v>
      </c>
      <c r="F86" s="25"/>
    </row>
    <row r="87" spans="1:6" ht="15.75" thickBot="1" x14ac:dyDescent="0.3">
      <c r="A87" s="346" t="s">
        <v>95</v>
      </c>
      <c r="B87" s="347"/>
      <c r="C87" s="347"/>
      <c r="D87" s="347"/>
      <c r="E87" s="348"/>
      <c r="F87" s="25"/>
    </row>
    <row r="88" spans="1:6" x14ac:dyDescent="0.25">
      <c r="A88" s="303" t="s">
        <v>8</v>
      </c>
      <c r="B88" s="304"/>
      <c r="C88" s="140">
        <v>339018</v>
      </c>
      <c r="D88" s="141">
        <v>100</v>
      </c>
      <c r="E88" s="58">
        <v>497790.26</v>
      </c>
      <c r="F88" s="25"/>
    </row>
    <row r="89" spans="1:6" x14ac:dyDescent="0.25">
      <c r="A89" s="303" t="s">
        <v>12</v>
      </c>
      <c r="B89" s="304"/>
      <c r="C89" s="138">
        <v>339030</v>
      </c>
      <c r="D89" s="141">
        <v>100</v>
      </c>
      <c r="E89" s="58"/>
      <c r="F89" s="25"/>
    </row>
    <row r="90" spans="1:6" x14ac:dyDescent="0.25">
      <c r="A90" s="303" t="s">
        <v>88</v>
      </c>
      <c r="B90" s="304"/>
      <c r="C90" s="140">
        <v>339031</v>
      </c>
      <c r="D90" s="142">
        <v>100</v>
      </c>
      <c r="E90" s="58"/>
      <c r="F90" s="25"/>
    </row>
    <row r="91" spans="1:6" x14ac:dyDescent="0.25">
      <c r="A91" s="303" t="s">
        <v>104</v>
      </c>
      <c r="B91" s="304"/>
      <c r="C91" s="138">
        <v>339032</v>
      </c>
      <c r="D91" s="144">
        <v>100</v>
      </c>
      <c r="E91" s="58"/>
      <c r="F91" s="25"/>
    </row>
    <row r="92" spans="1:6" x14ac:dyDescent="0.25">
      <c r="A92" s="303" t="s">
        <v>89</v>
      </c>
      <c r="B92" s="304"/>
      <c r="C92" s="139">
        <v>339033</v>
      </c>
      <c r="D92" s="143">
        <v>100</v>
      </c>
      <c r="E92" s="58"/>
      <c r="F92" s="25"/>
    </row>
    <row r="93" spans="1:6" x14ac:dyDescent="0.25">
      <c r="A93" s="303" t="s">
        <v>90</v>
      </c>
      <c r="B93" s="304"/>
      <c r="C93" s="138">
        <v>339036</v>
      </c>
      <c r="D93" s="144">
        <v>100</v>
      </c>
      <c r="E93" s="58"/>
      <c r="F93" s="25"/>
    </row>
    <row r="94" spans="1:6" x14ac:dyDescent="0.25">
      <c r="A94" s="303" t="s">
        <v>60</v>
      </c>
      <c r="B94" s="304"/>
      <c r="C94" s="137">
        <v>339039</v>
      </c>
      <c r="D94" s="145">
        <v>100</v>
      </c>
      <c r="E94" s="58"/>
      <c r="F94" s="25"/>
    </row>
    <row r="95" spans="1:6" x14ac:dyDescent="0.25">
      <c r="A95" s="355" t="s">
        <v>83</v>
      </c>
      <c r="B95" s="356"/>
      <c r="C95" s="147">
        <v>339000</v>
      </c>
      <c r="D95" s="146">
        <v>100</v>
      </c>
      <c r="E95" s="17">
        <f>SUM(E88:E94)</f>
        <v>497790.26</v>
      </c>
      <c r="F95" s="25"/>
    </row>
    <row r="96" spans="1:6" ht="15.75" thickBot="1" x14ac:dyDescent="0.3">
      <c r="A96" s="555" t="s">
        <v>129</v>
      </c>
      <c r="B96" s="556"/>
      <c r="C96" s="148"/>
      <c r="D96" s="149"/>
      <c r="E96" s="18">
        <f>E95</f>
        <v>497790.26</v>
      </c>
      <c r="F96" s="25"/>
    </row>
    <row r="97" spans="1:6" ht="15.75" thickBot="1" x14ac:dyDescent="0.3">
      <c r="A97" s="314" t="s">
        <v>96</v>
      </c>
      <c r="B97" s="315"/>
      <c r="C97" s="315"/>
      <c r="D97" s="315"/>
      <c r="E97" s="316"/>
      <c r="F97" s="25"/>
    </row>
    <row r="98" spans="1:6" x14ac:dyDescent="0.25">
      <c r="A98" s="317" t="s">
        <v>75</v>
      </c>
      <c r="B98" s="318"/>
      <c r="C98" s="138">
        <v>449052</v>
      </c>
      <c r="D98" s="144">
        <v>100</v>
      </c>
      <c r="E98" s="58"/>
      <c r="F98" s="25"/>
    </row>
    <row r="99" spans="1:6" x14ac:dyDescent="0.25">
      <c r="A99" s="353" t="s">
        <v>83</v>
      </c>
      <c r="B99" s="354"/>
      <c r="C99" s="150">
        <v>449000</v>
      </c>
      <c r="D99" s="151">
        <v>100</v>
      </c>
      <c r="E99" s="11">
        <f>SUM(E98)</f>
        <v>0</v>
      </c>
      <c r="F99" s="25"/>
    </row>
    <row r="100" spans="1:6" x14ac:dyDescent="0.25">
      <c r="A100" s="100" t="s">
        <v>84</v>
      </c>
      <c r="B100" s="153"/>
      <c r="C100" s="152">
        <v>449000</v>
      </c>
      <c r="D100" s="152">
        <v>100</v>
      </c>
      <c r="E100" s="108">
        <f>SUM(E99)</f>
        <v>0</v>
      </c>
      <c r="F100" s="25"/>
    </row>
    <row r="101" spans="1:6" x14ac:dyDescent="0.25">
      <c r="A101" s="558" t="s">
        <v>131</v>
      </c>
      <c r="B101" s="559"/>
      <c r="C101" s="154"/>
      <c r="D101" s="154"/>
      <c r="E101" s="21">
        <f>E100</f>
        <v>0</v>
      </c>
      <c r="F101" s="25"/>
    </row>
    <row r="102" spans="1:6" ht="15.75" thickBot="1" x14ac:dyDescent="0.3">
      <c r="A102" s="319" t="s">
        <v>130</v>
      </c>
      <c r="B102" s="376"/>
      <c r="C102" s="131"/>
      <c r="D102" s="130"/>
      <c r="E102" s="15">
        <f>SUM(E96,E101)</f>
        <v>497790.26</v>
      </c>
      <c r="F102" s="25"/>
    </row>
    <row r="103" spans="1:6" x14ac:dyDescent="0.25">
      <c r="A103" s="25"/>
      <c r="B103" s="25"/>
      <c r="C103" s="25"/>
      <c r="D103" s="25"/>
      <c r="E103" s="25"/>
      <c r="F103" s="25"/>
    </row>
    <row r="104" spans="1:6" ht="15.75" thickBot="1" x14ac:dyDescent="0.3">
      <c r="A104" s="25"/>
      <c r="B104" s="25"/>
      <c r="C104" s="25"/>
      <c r="D104" s="25"/>
      <c r="E104" s="25"/>
      <c r="F104" s="25"/>
    </row>
    <row r="105" spans="1:6" x14ac:dyDescent="0.25">
      <c r="A105" s="560" t="s">
        <v>91</v>
      </c>
      <c r="B105" s="561"/>
      <c r="C105" s="561"/>
      <c r="D105" s="561"/>
      <c r="E105" s="562"/>
      <c r="F105" s="25"/>
    </row>
    <row r="106" spans="1:6" x14ac:dyDescent="0.25">
      <c r="A106" s="563" t="s">
        <v>92</v>
      </c>
      <c r="B106" s="552"/>
      <c r="C106" s="552"/>
      <c r="D106" s="552"/>
      <c r="E106" s="564"/>
      <c r="F106" s="25"/>
    </row>
    <row r="107" spans="1:6" ht="15.75" thickBot="1" x14ac:dyDescent="0.3">
      <c r="A107" s="157"/>
      <c r="B107" s="156"/>
      <c r="C107" s="155"/>
      <c r="D107" s="158"/>
      <c r="E107" s="159"/>
      <c r="F107" s="25"/>
    </row>
    <row r="108" spans="1:6" ht="15" customHeight="1" thickBot="1" x14ac:dyDescent="0.3">
      <c r="A108" s="368" t="s">
        <v>1</v>
      </c>
      <c r="B108" s="557"/>
      <c r="C108" s="136" t="s">
        <v>2</v>
      </c>
      <c r="D108" s="136" t="s">
        <v>3</v>
      </c>
      <c r="E108" s="160" t="s">
        <v>122</v>
      </c>
      <c r="F108" s="25"/>
    </row>
    <row r="109" spans="1:6" ht="21.75" customHeight="1" thickBot="1" x14ac:dyDescent="0.3">
      <c r="A109" s="161" t="s">
        <v>95</v>
      </c>
      <c r="B109" s="162"/>
      <c r="C109" s="162"/>
      <c r="D109" s="162"/>
      <c r="E109" s="163"/>
      <c r="F109" s="25"/>
    </row>
    <row r="110" spans="1:6" x14ac:dyDescent="0.25">
      <c r="A110" s="303" t="s">
        <v>4</v>
      </c>
      <c r="B110" s="304"/>
      <c r="C110" s="140" t="s">
        <v>5</v>
      </c>
      <c r="D110" s="144">
        <v>112</v>
      </c>
      <c r="E110" s="58">
        <v>30000</v>
      </c>
      <c r="F110" s="25"/>
    </row>
    <row r="111" spans="1:6" x14ac:dyDescent="0.25">
      <c r="A111" s="303" t="s">
        <v>93</v>
      </c>
      <c r="B111" s="304"/>
      <c r="C111" s="140" t="s">
        <v>7</v>
      </c>
      <c r="D111" s="144">
        <v>112</v>
      </c>
      <c r="E111" s="58"/>
      <c r="F111" s="25"/>
    </row>
    <row r="112" spans="1:6" x14ac:dyDescent="0.25">
      <c r="A112" s="321" t="s">
        <v>85</v>
      </c>
      <c r="B112" s="322"/>
      <c r="C112" s="164">
        <v>339014</v>
      </c>
      <c r="D112" s="127">
        <v>112</v>
      </c>
      <c r="E112" s="16">
        <f>SUM(E110:E111)</f>
        <v>30000</v>
      </c>
      <c r="F112" s="25"/>
    </row>
    <row r="113" spans="1:6" x14ac:dyDescent="0.25">
      <c r="A113" s="303" t="s">
        <v>12</v>
      </c>
      <c r="B113" s="304"/>
      <c r="C113" s="138">
        <v>339030</v>
      </c>
      <c r="D113" s="144">
        <v>112</v>
      </c>
      <c r="E113" s="58"/>
      <c r="F113" s="25"/>
    </row>
    <row r="114" spans="1:6" x14ac:dyDescent="0.25">
      <c r="A114" s="321" t="s">
        <v>85</v>
      </c>
      <c r="B114" s="322"/>
      <c r="C114" s="165">
        <v>339030</v>
      </c>
      <c r="D114" s="127">
        <v>112</v>
      </c>
      <c r="E114" s="16">
        <f>SUM(E113)</f>
        <v>0</v>
      </c>
      <c r="F114" s="25"/>
    </row>
    <row r="115" spans="1:6" x14ac:dyDescent="0.25">
      <c r="A115" s="303" t="s">
        <v>19</v>
      </c>
      <c r="B115" s="304"/>
      <c r="C115" s="138" t="s">
        <v>20</v>
      </c>
      <c r="D115" s="144">
        <v>112</v>
      </c>
      <c r="E115" s="58">
        <v>8000</v>
      </c>
      <c r="F115" s="25"/>
    </row>
    <row r="116" spans="1:6" x14ac:dyDescent="0.25">
      <c r="A116" s="303" t="s">
        <v>21</v>
      </c>
      <c r="B116" s="304"/>
      <c r="C116" s="138" t="s">
        <v>22</v>
      </c>
      <c r="D116" s="144">
        <v>112</v>
      </c>
      <c r="E116" s="58"/>
      <c r="F116" s="25"/>
    </row>
    <row r="117" spans="1:6" x14ac:dyDescent="0.25">
      <c r="A117" s="321" t="s">
        <v>85</v>
      </c>
      <c r="B117" s="322"/>
      <c r="C117" s="165">
        <v>339033</v>
      </c>
      <c r="D117" s="127">
        <v>112</v>
      </c>
      <c r="E117" s="16">
        <f>SUM(E115:E116)</f>
        <v>8000</v>
      </c>
      <c r="F117" s="25"/>
    </row>
    <row r="118" spans="1:6" x14ac:dyDescent="0.25">
      <c r="A118" s="303" t="s">
        <v>29</v>
      </c>
      <c r="B118" s="304"/>
      <c r="C118" s="138">
        <v>339036</v>
      </c>
      <c r="D118" s="144">
        <v>112</v>
      </c>
      <c r="E118" s="58"/>
      <c r="F118" s="25"/>
    </row>
    <row r="119" spans="1:6" x14ac:dyDescent="0.25">
      <c r="A119" s="321" t="s">
        <v>85</v>
      </c>
      <c r="B119" s="322"/>
      <c r="C119" s="165">
        <v>339036</v>
      </c>
      <c r="D119" s="127">
        <v>112</v>
      </c>
      <c r="E119" s="16">
        <f>SUM(E118)</f>
        <v>0</v>
      </c>
      <c r="F119" s="25"/>
    </row>
    <row r="120" spans="1:6" x14ac:dyDescent="0.25">
      <c r="A120" s="303" t="s">
        <v>94</v>
      </c>
      <c r="B120" s="304"/>
      <c r="C120" s="138">
        <v>339039</v>
      </c>
      <c r="D120" s="144">
        <v>112</v>
      </c>
      <c r="E120" s="58">
        <v>20000</v>
      </c>
      <c r="F120" s="25"/>
    </row>
    <row r="121" spans="1:6" x14ac:dyDescent="0.25">
      <c r="A121" s="321" t="s">
        <v>85</v>
      </c>
      <c r="B121" s="322"/>
      <c r="C121" s="165">
        <v>339039</v>
      </c>
      <c r="D121" s="127">
        <v>112</v>
      </c>
      <c r="E121" s="16">
        <f>SUM(E120)</f>
        <v>20000</v>
      </c>
      <c r="F121" s="25"/>
    </row>
    <row r="122" spans="1:6" x14ac:dyDescent="0.25">
      <c r="A122" s="303" t="s">
        <v>63</v>
      </c>
      <c r="B122" s="304"/>
      <c r="C122" s="141">
        <v>339093</v>
      </c>
      <c r="D122" s="144">
        <v>112</v>
      </c>
      <c r="E122" s="58"/>
      <c r="F122" s="25"/>
    </row>
    <row r="123" spans="1:6" x14ac:dyDescent="0.25">
      <c r="A123" s="435" t="s">
        <v>85</v>
      </c>
      <c r="B123" s="436"/>
      <c r="C123" s="86">
        <v>339093</v>
      </c>
      <c r="D123" s="127">
        <v>112</v>
      </c>
      <c r="E123" s="16">
        <f>SUM(E122)</f>
        <v>0</v>
      </c>
      <c r="F123" s="25"/>
    </row>
    <row r="124" spans="1:6" x14ac:dyDescent="0.25">
      <c r="A124" s="363" t="s">
        <v>83</v>
      </c>
      <c r="B124" s="364"/>
      <c r="C124" s="147">
        <v>339000</v>
      </c>
      <c r="D124" s="146">
        <v>112</v>
      </c>
      <c r="E124" s="17">
        <f>SUM(E112,E114,E117,E119,E121,E123,)</f>
        <v>58000</v>
      </c>
      <c r="F124" s="25"/>
    </row>
    <row r="125" spans="1:6" ht="15.75" thickBot="1" x14ac:dyDescent="0.3">
      <c r="A125" s="555" t="s">
        <v>129</v>
      </c>
      <c r="B125" s="556"/>
      <c r="C125" s="148"/>
      <c r="D125" s="149"/>
      <c r="E125" s="18">
        <f>E124</f>
        <v>58000</v>
      </c>
      <c r="F125" s="25"/>
    </row>
    <row r="126" spans="1:6" ht="15.75" thickBot="1" x14ac:dyDescent="0.3">
      <c r="A126" s="166" t="s">
        <v>96</v>
      </c>
      <c r="B126" s="101"/>
      <c r="C126" s="101"/>
      <c r="D126" s="101"/>
      <c r="E126" s="102"/>
      <c r="F126" s="25"/>
    </row>
    <row r="127" spans="1:6" x14ac:dyDescent="0.25">
      <c r="A127" s="303" t="s">
        <v>75</v>
      </c>
      <c r="B127" s="304"/>
      <c r="C127" s="168">
        <v>449052</v>
      </c>
      <c r="D127" s="145">
        <v>112</v>
      </c>
      <c r="E127" s="58"/>
      <c r="F127" s="25"/>
    </row>
    <row r="128" spans="1:6" x14ac:dyDescent="0.25">
      <c r="A128" s="372" t="s">
        <v>83</v>
      </c>
      <c r="B128" s="574"/>
      <c r="C128" s="150">
        <v>449000</v>
      </c>
      <c r="D128" s="151">
        <v>112</v>
      </c>
      <c r="E128" s="11">
        <f>SUM(E127)</f>
        <v>0</v>
      </c>
      <c r="F128" s="25"/>
    </row>
    <row r="129" spans="1:6" x14ac:dyDescent="0.25">
      <c r="A129" s="374" t="s">
        <v>84</v>
      </c>
      <c r="B129" s="375"/>
      <c r="C129" s="167">
        <v>449000</v>
      </c>
      <c r="D129" s="167">
        <v>112</v>
      </c>
      <c r="E129" s="20">
        <f>SUM(E128)</f>
        <v>0</v>
      </c>
      <c r="F129" s="25"/>
    </row>
    <row r="130" spans="1:6" x14ac:dyDescent="0.25">
      <c r="A130" s="558" t="s">
        <v>131</v>
      </c>
      <c r="B130" s="559"/>
      <c r="C130" s="154"/>
      <c r="D130" s="154"/>
      <c r="E130" s="21">
        <f>E129</f>
        <v>0</v>
      </c>
      <c r="F130" s="25"/>
    </row>
    <row r="131" spans="1:6" ht="15.75" thickBot="1" x14ac:dyDescent="0.3">
      <c r="A131" s="319" t="s">
        <v>130</v>
      </c>
      <c r="B131" s="376"/>
      <c r="C131" s="131"/>
      <c r="D131" s="130"/>
      <c r="E131" s="15">
        <f>SUM(E125,E130)</f>
        <v>58000</v>
      </c>
      <c r="F131" s="25"/>
    </row>
    <row r="132" spans="1:6" x14ac:dyDescent="0.25">
      <c r="A132" s="25"/>
      <c r="B132" s="25"/>
      <c r="C132" s="25"/>
      <c r="D132" s="25"/>
      <c r="E132" s="25"/>
      <c r="F132" s="25"/>
    </row>
    <row r="133" spans="1:6" ht="15.75" thickBot="1" x14ac:dyDescent="0.3">
      <c r="A133" s="25"/>
      <c r="B133" s="25"/>
      <c r="C133" s="25"/>
      <c r="D133" s="25"/>
      <c r="E133" s="25"/>
      <c r="F133" s="25"/>
    </row>
    <row r="134" spans="1:6" x14ac:dyDescent="0.25">
      <c r="A134" s="575" t="s">
        <v>126</v>
      </c>
      <c r="B134" s="576"/>
      <c r="C134" s="576"/>
      <c r="D134" s="576"/>
      <c r="E134" s="577"/>
      <c r="F134" s="25"/>
    </row>
    <row r="135" spans="1:6" ht="24.75" x14ac:dyDescent="0.25">
      <c r="A135" s="548" t="s">
        <v>1</v>
      </c>
      <c r="B135" s="549"/>
      <c r="C135" s="170" t="s">
        <v>97</v>
      </c>
      <c r="D135" s="170" t="s">
        <v>3</v>
      </c>
      <c r="E135" s="114" t="s">
        <v>122</v>
      </c>
      <c r="F135" s="25"/>
    </row>
    <row r="136" spans="1:6" x14ac:dyDescent="0.25">
      <c r="A136" s="565" t="s">
        <v>99</v>
      </c>
      <c r="B136" s="566"/>
      <c r="C136" s="169" t="s">
        <v>98</v>
      </c>
      <c r="D136" s="169">
        <v>112</v>
      </c>
      <c r="E136" s="110">
        <f>E62</f>
        <v>1527974</v>
      </c>
      <c r="F136" s="25"/>
    </row>
    <row r="137" spans="1:6" x14ac:dyDescent="0.25">
      <c r="A137" s="565"/>
      <c r="B137" s="566"/>
      <c r="C137" s="169">
        <v>2994</v>
      </c>
      <c r="D137" s="169">
        <v>100</v>
      </c>
      <c r="E137" s="110">
        <f>E96</f>
        <v>497790.26</v>
      </c>
      <c r="F137" s="25"/>
    </row>
    <row r="138" spans="1:6" ht="15" customHeight="1" x14ac:dyDescent="0.25">
      <c r="A138" s="565"/>
      <c r="B138" s="566"/>
      <c r="C138" s="169">
        <v>4572</v>
      </c>
      <c r="D138" s="169">
        <v>112</v>
      </c>
      <c r="E138" s="110">
        <f>E125</f>
        <v>58000</v>
      </c>
      <c r="F138" s="25"/>
    </row>
    <row r="139" spans="1:6" ht="15" customHeight="1" x14ac:dyDescent="0.25">
      <c r="A139" s="565"/>
      <c r="B139" s="566"/>
      <c r="C139" s="567" t="s">
        <v>100</v>
      </c>
      <c r="D139" s="567"/>
      <c r="E139" s="109">
        <f>SUM(E136:E138)</f>
        <v>2083764.26</v>
      </c>
      <c r="F139" s="25"/>
    </row>
    <row r="140" spans="1:6" x14ac:dyDescent="0.25">
      <c r="A140" s="568" t="s">
        <v>101</v>
      </c>
      <c r="B140" s="569"/>
      <c r="C140" s="169" t="s">
        <v>98</v>
      </c>
      <c r="D140" s="169">
        <v>112</v>
      </c>
      <c r="E140" s="110">
        <f>E80</f>
        <v>134000</v>
      </c>
      <c r="F140" s="25"/>
    </row>
    <row r="141" spans="1:6" x14ac:dyDescent="0.25">
      <c r="A141" s="568"/>
      <c r="B141" s="569"/>
      <c r="C141" s="169">
        <v>2994</v>
      </c>
      <c r="D141" s="169">
        <v>100</v>
      </c>
      <c r="E141" s="110">
        <f>E101</f>
        <v>0</v>
      </c>
      <c r="F141" s="25"/>
    </row>
    <row r="142" spans="1:6" x14ac:dyDescent="0.25">
      <c r="A142" s="568"/>
      <c r="B142" s="569"/>
      <c r="C142" s="169">
        <v>4572</v>
      </c>
      <c r="D142" s="169">
        <v>112</v>
      </c>
      <c r="E142" s="110">
        <f>E130</f>
        <v>0</v>
      </c>
      <c r="F142" s="25"/>
    </row>
    <row r="143" spans="1:6" x14ac:dyDescent="0.25">
      <c r="A143" s="570"/>
      <c r="B143" s="571"/>
      <c r="C143" s="567" t="s">
        <v>100</v>
      </c>
      <c r="D143" s="567"/>
      <c r="E143" s="109">
        <f>SUM(E140:E142)</f>
        <v>134000</v>
      </c>
      <c r="F143" s="25"/>
    </row>
    <row r="144" spans="1:6" ht="15.75" thickBot="1" x14ac:dyDescent="0.3">
      <c r="A144" s="572" t="s">
        <v>102</v>
      </c>
      <c r="B144" s="573"/>
      <c r="C144" s="573"/>
      <c r="D144" s="573"/>
      <c r="E144" s="15">
        <f>SUM(E139,E143)</f>
        <v>2217764.2599999998</v>
      </c>
      <c r="F144" s="25"/>
    </row>
    <row r="145" spans="1:6" x14ac:dyDescent="0.25">
      <c r="A145" s="25"/>
      <c r="B145" s="25"/>
      <c r="C145" s="65"/>
      <c r="D145" s="27"/>
      <c r="E145" s="98"/>
      <c r="F145" s="25"/>
    </row>
  </sheetData>
  <sheetProtection password="DF69" sheet="1" objects="1" scenarios="1" insertColumns="0" insertRows="0" deleteColumns="0" deleteRows="0"/>
  <mergeCells count="125">
    <mergeCell ref="A6:E6"/>
    <mergeCell ref="A7:E7"/>
    <mergeCell ref="A8:B8"/>
    <mergeCell ref="A9:B9"/>
    <mergeCell ref="A10:E10"/>
    <mergeCell ref="A11:B11"/>
    <mergeCell ref="A18:B18"/>
    <mergeCell ref="A19:B19"/>
    <mergeCell ref="A20:B20"/>
    <mergeCell ref="A21:B21"/>
    <mergeCell ref="A22:B22"/>
    <mergeCell ref="A23:B23"/>
    <mergeCell ref="A12:B12"/>
    <mergeCell ref="A13:B13"/>
    <mergeCell ref="A14:B14"/>
    <mergeCell ref="A15:B15"/>
    <mergeCell ref="A16:B16"/>
    <mergeCell ref="A17:B17"/>
    <mergeCell ref="A30:B30"/>
    <mergeCell ref="A31:B31"/>
    <mergeCell ref="A32:B32"/>
    <mergeCell ref="A33:B33"/>
    <mergeCell ref="A34:B34"/>
    <mergeCell ref="A35:B35"/>
    <mergeCell ref="A24:B24"/>
    <mergeCell ref="A25:B25"/>
    <mergeCell ref="A26:B26"/>
    <mergeCell ref="A27:B27"/>
    <mergeCell ref="A28:B28"/>
    <mergeCell ref="A29:B29"/>
    <mergeCell ref="A42:B42"/>
    <mergeCell ref="A43:B43"/>
    <mergeCell ref="A44:B44"/>
    <mergeCell ref="A45:B45"/>
    <mergeCell ref="A46:B46"/>
    <mergeCell ref="A47:B47"/>
    <mergeCell ref="A36:B36"/>
    <mergeCell ref="A37:B37"/>
    <mergeCell ref="A38:B38"/>
    <mergeCell ref="A39:B39"/>
    <mergeCell ref="A40:B40"/>
    <mergeCell ref="A41:B41"/>
    <mergeCell ref="A54:B54"/>
    <mergeCell ref="A55:B55"/>
    <mergeCell ref="A56:B56"/>
    <mergeCell ref="A57:B57"/>
    <mergeCell ref="A58:B58"/>
    <mergeCell ref="A59:B59"/>
    <mergeCell ref="A48:B48"/>
    <mergeCell ref="A49:B49"/>
    <mergeCell ref="A50:B50"/>
    <mergeCell ref="A51:B51"/>
    <mergeCell ref="A52:B52"/>
    <mergeCell ref="A53:B53"/>
    <mergeCell ref="A66:B66"/>
    <mergeCell ref="A67:B67"/>
    <mergeCell ref="A68:B68"/>
    <mergeCell ref="A69:B69"/>
    <mergeCell ref="A70:B70"/>
    <mergeCell ref="A71:B71"/>
    <mergeCell ref="A60:B60"/>
    <mergeCell ref="A61:B61"/>
    <mergeCell ref="A62:B62"/>
    <mergeCell ref="A63:E63"/>
    <mergeCell ref="A64:B64"/>
    <mergeCell ref="A65:B65"/>
    <mergeCell ref="A78:B78"/>
    <mergeCell ref="A79:B79"/>
    <mergeCell ref="A80:B80"/>
    <mergeCell ref="A81:B81"/>
    <mergeCell ref="A84:E84"/>
    <mergeCell ref="A85:B85"/>
    <mergeCell ref="A72:B72"/>
    <mergeCell ref="A73:B73"/>
    <mergeCell ref="A74:B74"/>
    <mergeCell ref="A75:B75"/>
    <mergeCell ref="A76:B76"/>
    <mergeCell ref="A77:B77"/>
    <mergeCell ref="A92:B92"/>
    <mergeCell ref="A93:B93"/>
    <mergeCell ref="A94:B94"/>
    <mergeCell ref="A95:B95"/>
    <mergeCell ref="A96:B96"/>
    <mergeCell ref="A97:E97"/>
    <mergeCell ref="A86:B86"/>
    <mergeCell ref="A87:E87"/>
    <mergeCell ref="A88:B88"/>
    <mergeCell ref="A89:B89"/>
    <mergeCell ref="A90:B90"/>
    <mergeCell ref="A91:B91"/>
    <mergeCell ref="A108:B108"/>
    <mergeCell ref="A110:B110"/>
    <mergeCell ref="A111:B111"/>
    <mergeCell ref="A112:B112"/>
    <mergeCell ref="A113:B113"/>
    <mergeCell ref="A114:B114"/>
    <mergeCell ref="A98:B98"/>
    <mergeCell ref="A99:B99"/>
    <mergeCell ref="A101:B101"/>
    <mergeCell ref="A102:B102"/>
    <mergeCell ref="A105:E105"/>
    <mergeCell ref="A106:E106"/>
    <mergeCell ref="A121:B121"/>
    <mergeCell ref="A122:B122"/>
    <mergeCell ref="A123:B123"/>
    <mergeCell ref="A124:B124"/>
    <mergeCell ref="A125:B125"/>
    <mergeCell ref="A127:B127"/>
    <mergeCell ref="A115:B115"/>
    <mergeCell ref="A116:B116"/>
    <mergeCell ref="A117:B117"/>
    <mergeCell ref="A118:B118"/>
    <mergeCell ref="A119:B119"/>
    <mergeCell ref="A120:B120"/>
    <mergeCell ref="A136:B139"/>
    <mergeCell ref="C139:D139"/>
    <mergeCell ref="A140:B143"/>
    <mergeCell ref="C143:D143"/>
    <mergeCell ref="A144:D144"/>
    <mergeCell ref="A128:B128"/>
    <mergeCell ref="A129:B129"/>
    <mergeCell ref="A130:B130"/>
    <mergeCell ref="A131:B131"/>
    <mergeCell ref="A134:E134"/>
    <mergeCell ref="A135:B135"/>
  </mergeCells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6"/>
  <sheetViews>
    <sheetView tabSelected="1" topLeftCell="N7" workbookViewId="0">
      <selection activeCell="W8" sqref="W8"/>
    </sheetView>
  </sheetViews>
  <sheetFormatPr defaultRowHeight="15" x14ac:dyDescent="0.25"/>
  <cols>
    <col min="1" max="1" width="0.85546875" style="25" customWidth="1"/>
    <col min="2" max="2" width="23.7109375" style="25" customWidth="1"/>
    <col min="3" max="3" width="12.140625" style="25" customWidth="1"/>
    <col min="4" max="4" width="12" style="65" customWidth="1"/>
    <col min="5" max="5" width="11.85546875" style="27" customWidth="1"/>
    <col min="6" max="6" width="13.7109375" style="25" customWidth="1"/>
    <col min="7" max="9" width="16.85546875" style="25" customWidth="1"/>
    <col min="10" max="10" width="15" style="25" customWidth="1"/>
    <col min="11" max="11" width="15.5703125" style="25" customWidth="1"/>
    <col min="12" max="14" width="14.5703125" style="25" customWidth="1"/>
    <col min="15" max="17" width="14.7109375" style="25" customWidth="1"/>
    <col min="18" max="18" width="13.5703125" style="25" customWidth="1"/>
    <col min="19" max="19" width="14" style="25" customWidth="1"/>
    <col min="20" max="20" width="13.42578125" style="25" customWidth="1"/>
    <col min="21" max="21" width="13.7109375" style="25" customWidth="1"/>
    <col min="22" max="23" width="12" style="25" customWidth="1"/>
    <col min="24" max="24" width="15" style="25" customWidth="1"/>
    <col min="25" max="25" width="13.28515625" style="25" customWidth="1"/>
    <col min="26" max="26" width="18.42578125" style="25" customWidth="1"/>
    <col min="27" max="16384" width="9.140625" style="25"/>
  </cols>
  <sheetData>
    <row r="1" spans="1:26" x14ac:dyDescent="0.25">
      <c r="D1" s="26" t="s">
        <v>124</v>
      </c>
    </row>
    <row r="2" spans="1:26" x14ac:dyDescent="0.25">
      <c r="D2" s="26" t="s">
        <v>123</v>
      </c>
      <c r="Y2" s="207"/>
    </row>
    <row r="4" spans="1:26" ht="15.75" x14ac:dyDescent="0.25">
      <c r="B4" s="98"/>
      <c r="C4" s="98"/>
      <c r="D4" s="195" t="s">
        <v>122</v>
      </c>
      <c r="E4" s="133"/>
      <c r="F4" s="98"/>
      <c r="G4" s="98"/>
      <c r="H4" s="98"/>
      <c r="I4" s="98"/>
      <c r="J4" s="98"/>
      <c r="K4" s="98"/>
      <c r="L4" s="98"/>
      <c r="M4" s="98"/>
      <c r="N4" s="98"/>
      <c r="O4" s="98"/>
      <c r="P4" s="98"/>
      <c r="Q4" s="98"/>
      <c r="R4" s="98"/>
      <c r="S4" s="98"/>
      <c r="T4" s="98"/>
      <c r="U4" s="98"/>
      <c r="V4" s="98"/>
      <c r="W4" s="98"/>
      <c r="X4" s="98"/>
      <c r="Y4" s="98"/>
    </row>
    <row r="5" spans="1:26" ht="15.75" thickBot="1" x14ac:dyDescent="0.3">
      <c r="A5" s="40"/>
      <c r="B5" s="134"/>
      <c r="C5" s="134"/>
      <c r="D5" s="134"/>
      <c r="E5" s="134"/>
      <c r="F5" s="134"/>
      <c r="G5" s="134"/>
      <c r="H5" s="134"/>
      <c r="I5" s="134"/>
      <c r="J5" s="134"/>
      <c r="K5" s="134"/>
      <c r="L5" s="134"/>
      <c r="M5" s="134"/>
      <c r="N5" s="134"/>
      <c r="O5" s="134"/>
      <c r="P5" s="134"/>
      <c r="Q5" s="134"/>
      <c r="R5" s="134"/>
      <c r="S5" s="134"/>
      <c r="T5" s="134"/>
      <c r="U5" s="134"/>
      <c r="V5" s="134"/>
      <c r="W5" s="134"/>
      <c r="X5" s="134"/>
      <c r="Y5" s="98"/>
    </row>
    <row r="6" spans="1:26" ht="15.75" thickBot="1" x14ac:dyDescent="0.3">
      <c r="A6" s="40"/>
      <c r="B6" s="365" t="s">
        <v>125</v>
      </c>
      <c r="C6" s="366"/>
      <c r="D6" s="366"/>
      <c r="E6" s="366"/>
      <c r="F6" s="366"/>
      <c r="G6" s="366"/>
      <c r="H6" s="366"/>
      <c r="I6" s="366"/>
      <c r="J6" s="366"/>
      <c r="K6" s="366"/>
      <c r="L6" s="366"/>
      <c r="M6" s="366"/>
      <c r="N6" s="366"/>
      <c r="O6" s="366"/>
      <c r="P6" s="366"/>
      <c r="Q6" s="366"/>
      <c r="R6" s="366"/>
      <c r="S6" s="366"/>
      <c r="T6" s="366"/>
      <c r="U6" s="366"/>
      <c r="V6" s="366"/>
      <c r="W6" s="366"/>
      <c r="X6" s="366"/>
      <c r="Y6" s="367"/>
    </row>
    <row r="7" spans="1:26" ht="15.75" thickBot="1" x14ac:dyDescent="0.3">
      <c r="A7" s="40"/>
      <c r="B7" s="424" t="s">
        <v>1</v>
      </c>
      <c r="C7" s="425"/>
      <c r="D7" s="191" t="s">
        <v>97</v>
      </c>
      <c r="E7" s="191" t="s">
        <v>3</v>
      </c>
      <c r="F7" s="196" t="s">
        <v>105</v>
      </c>
      <c r="G7" s="196" t="s">
        <v>137</v>
      </c>
      <c r="H7" s="196" t="s">
        <v>138</v>
      </c>
      <c r="I7" s="196" t="s">
        <v>139</v>
      </c>
      <c r="J7" s="196" t="s">
        <v>110</v>
      </c>
      <c r="K7" s="196" t="s">
        <v>111</v>
      </c>
      <c r="L7" s="196" t="s">
        <v>112</v>
      </c>
      <c r="M7" s="196" t="s">
        <v>140</v>
      </c>
      <c r="N7" s="196" t="s">
        <v>141</v>
      </c>
      <c r="O7" s="196" t="s">
        <v>113</v>
      </c>
      <c r="P7" s="196" t="s">
        <v>142</v>
      </c>
      <c r="Q7" s="196" t="s">
        <v>143</v>
      </c>
      <c r="R7" s="196" t="s">
        <v>114</v>
      </c>
      <c r="S7" s="196" t="s">
        <v>115</v>
      </c>
      <c r="T7" s="196" t="s">
        <v>116</v>
      </c>
      <c r="U7" s="196" t="s">
        <v>117</v>
      </c>
      <c r="V7" s="196" t="s">
        <v>118</v>
      </c>
      <c r="W7" s="196" t="s">
        <v>144</v>
      </c>
      <c r="X7" s="196" t="s">
        <v>119</v>
      </c>
      <c r="Y7" s="291" t="s">
        <v>86</v>
      </c>
    </row>
    <row r="8" spans="1:26" x14ac:dyDescent="0.25">
      <c r="A8" s="40"/>
      <c r="B8" s="397" t="s">
        <v>99</v>
      </c>
      <c r="C8" s="398"/>
      <c r="D8" s="192" t="s">
        <v>98</v>
      </c>
      <c r="E8" s="169">
        <v>112</v>
      </c>
      <c r="F8" s="4">
        <f>Reitoria!K135</f>
        <v>5285076.62</v>
      </c>
      <c r="G8" s="4">
        <f>'C.Av. Cabedelo Centro'!F136</f>
        <v>542483.22</v>
      </c>
      <c r="H8" s="4">
        <f>'C.Av. Mangabeira'!E136</f>
        <v>391907.46</v>
      </c>
      <c r="I8" s="4">
        <f>'C.Av. Soledade'!E136</f>
        <v>365000</v>
      </c>
      <c r="J8" s="4">
        <f>Cabedelo!E136</f>
        <v>1984816</v>
      </c>
      <c r="K8" s="4">
        <f>Cajazeiras!E136</f>
        <v>3350627.99</v>
      </c>
      <c r="L8" s="4">
        <f>'Campina Grande'!E136</f>
        <v>4879686.4399999995</v>
      </c>
      <c r="M8" s="4">
        <f>'Catolé do Rocha'!E136</f>
        <v>774405.61</v>
      </c>
      <c r="N8" s="4">
        <f>Esperança!E136</f>
        <v>693000</v>
      </c>
      <c r="O8" s="4">
        <f>Guarabira!E136</f>
        <v>1169083</v>
      </c>
      <c r="P8" s="4">
        <f>Itabaiana!E136</f>
        <v>651000</v>
      </c>
      <c r="Q8" s="4">
        <f>Itaporanga!E136</f>
        <v>839000</v>
      </c>
      <c r="R8" s="4">
        <f>' João Pessoa'!E136</f>
        <v>8525324</v>
      </c>
      <c r="S8" s="4">
        <f>Monteiro!E136</f>
        <v>2149901</v>
      </c>
      <c r="T8" s="4">
        <f>Patos!E136</f>
        <v>2448674</v>
      </c>
      <c r="U8" s="4">
        <f>Picuí!E136</f>
        <v>1929937</v>
      </c>
      <c r="V8" s="4">
        <f>P.Isabel!E136</f>
        <v>1527974</v>
      </c>
      <c r="W8" s="4">
        <f>'Santa Rita'!E136</f>
        <v>583000</v>
      </c>
      <c r="X8" s="4">
        <f>Sousa!E136</f>
        <v>3644304.2600000002</v>
      </c>
      <c r="Y8" s="22">
        <f>SUM(F8:X8)</f>
        <v>41735200.600000001</v>
      </c>
      <c r="Z8" s="207"/>
    </row>
    <row r="9" spans="1:26" x14ac:dyDescent="0.25">
      <c r="A9" s="40"/>
      <c r="B9" s="399"/>
      <c r="C9" s="400"/>
      <c r="D9" s="192">
        <v>4572</v>
      </c>
      <c r="E9" s="169">
        <v>112</v>
      </c>
      <c r="F9" s="4">
        <f>Reitoria!K136</f>
        <v>369936</v>
      </c>
      <c r="G9" s="4">
        <f>'C.Av. Cabedelo Centro'!F138</f>
        <v>0</v>
      </c>
      <c r="H9" s="4">
        <f>'C.Av. Mangabeira'!E138</f>
        <v>10000</v>
      </c>
      <c r="I9" s="4">
        <f>'C.Av. Soledade'!E138</f>
        <v>15000</v>
      </c>
      <c r="J9" s="4">
        <f>Cabedelo!E138</f>
        <v>24000</v>
      </c>
      <c r="K9" s="4">
        <f>Cajazeiras!E138</f>
        <v>135000</v>
      </c>
      <c r="L9" s="4">
        <f>'Campina Grande'!E138</f>
        <v>121000</v>
      </c>
      <c r="M9" s="4">
        <f>'Catolé do Rocha'!E138</f>
        <v>33000</v>
      </c>
      <c r="N9" s="4">
        <f>Esperança!E138</f>
        <v>30000</v>
      </c>
      <c r="O9" s="4">
        <f>Guarabira!E138</f>
        <v>40000</v>
      </c>
      <c r="P9" s="4">
        <f>Itabaiana!E138</f>
        <v>52440</v>
      </c>
      <c r="Q9" s="4">
        <f>Itaporanga!E138</f>
        <v>30000</v>
      </c>
      <c r="R9" s="4">
        <f>' João Pessoa'!E138</f>
        <v>633174.94999999995</v>
      </c>
      <c r="S9" s="4">
        <f>Monteiro!E138</f>
        <v>20000</v>
      </c>
      <c r="T9" s="4">
        <f>Patos!E138</f>
        <v>65000</v>
      </c>
      <c r="U9" s="4">
        <f>Picuí!E138</f>
        <v>30000</v>
      </c>
      <c r="V9" s="4">
        <f>P.Isabel!E138</f>
        <v>58000</v>
      </c>
      <c r="W9" s="4">
        <f>'Santa Rita'!E138</f>
        <v>43000</v>
      </c>
      <c r="X9" s="4">
        <f>Sousa!E138</f>
        <v>70000</v>
      </c>
      <c r="Y9" s="22">
        <f>SUM(F9:X9)</f>
        <v>1779550.95</v>
      </c>
    </row>
    <row r="10" spans="1:26" x14ac:dyDescent="0.25">
      <c r="A10" s="40"/>
      <c r="B10" s="399"/>
      <c r="C10" s="400"/>
      <c r="D10" s="192">
        <v>2994</v>
      </c>
      <c r="E10" s="169">
        <v>100</v>
      </c>
      <c r="F10" s="4">
        <v>0</v>
      </c>
      <c r="G10" s="4">
        <f>'C.Av. Cabedelo Centro'!F137</f>
        <v>81832.759999999995</v>
      </c>
      <c r="H10" s="4">
        <f>'C.Av. Mangabeira'!E137</f>
        <v>11637.15</v>
      </c>
      <c r="I10" s="4">
        <f>'C.Av. Soledade'!E137</f>
        <v>7651.63</v>
      </c>
      <c r="J10" s="4">
        <f>Cabedelo!E137</f>
        <v>579797</v>
      </c>
      <c r="K10" s="4">
        <f>Cajazeiras!E137</f>
        <v>1260145.67</v>
      </c>
      <c r="L10" s="4">
        <f>'Campina Grande'!E137</f>
        <v>1541796</v>
      </c>
      <c r="M10" s="4">
        <f>'Catolé do Rocha'!E137</f>
        <v>34561.81</v>
      </c>
      <c r="N10" s="4">
        <f>Esperança!E137</f>
        <v>27009.05</v>
      </c>
      <c r="O10" s="4">
        <f>Guarabira!E137</f>
        <v>331887</v>
      </c>
      <c r="P10" s="4">
        <f>Itabaiana!E137</f>
        <v>27500.720000000001</v>
      </c>
      <c r="Q10" s="4">
        <f>Itaporanga!E137</f>
        <v>51620.04</v>
      </c>
      <c r="R10" s="4">
        <f>' João Pessoa'!E137</f>
        <v>4653708</v>
      </c>
      <c r="S10" s="4">
        <f>Monteiro!E137</f>
        <v>901380.48</v>
      </c>
      <c r="T10" s="4">
        <f>Patos!E137</f>
        <v>788807.75</v>
      </c>
      <c r="U10" s="4">
        <f>Picuí!E137</f>
        <v>742539.58000000007</v>
      </c>
      <c r="V10" s="4">
        <f>P.Isabel!E137</f>
        <v>497790.26</v>
      </c>
      <c r="W10" s="4">
        <f>'Santa Rita'!E137</f>
        <v>23203.22</v>
      </c>
      <c r="X10" s="4">
        <f>Sousa!E137</f>
        <v>1438439.8</v>
      </c>
      <c r="Y10" s="22">
        <f>SUM(F10:X10)</f>
        <v>13001307.920000002</v>
      </c>
    </row>
    <row r="11" spans="1:26" x14ac:dyDescent="0.25">
      <c r="A11" s="40"/>
      <c r="B11" s="399"/>
      <c r="C11" s="400"/>
      <c r="D11" s="192" t="s">
        <v>146</v>
      </c>
      <c r="E11" s="169">
        <v>100</v>
      </c>
      <c r="F11" s="4">
        <f>Reitoria!K137</f>
        <v>40942</v>
      </c>
      <c r="G11" s="197"/>
      <c r="H11" s="197"/>
      <c r="I11" s="197"/>
      <c r="J11" s="197"/>
      <c r="K11" s="197"/>
      <c r="L11" s="197"/>
      <c r="M11" s="197"/>
      <c r="N11" s="197"/>
      <c r="O11" s="197"/>
      <c r="P11" s="197"/>
      <c r="Q11" s="197"/>
      <c r="R11" s="197"/>
      <c r="S11" s="197"/>
      <c r="T11" s="197"/>
      <c r="U11" s="197"/>
      <c r="V11" s="197"/>
      <c r="W11" s="197"/>
      <c r="X11" s="197"/>
      <c r="Y11" s="22">
        <f>F11</f>
        <v>40942</v>
      </c>
    </row>
    <row r="12" spans="1:26" ht="15.75" thickBot="1" x14ac:dyDescent="0.3">
      <c r="A12" s="40"/>
      <c r="B12" s="402"/>
      <c r="C12" s="403"/>
      <c r="D12" s="370" t="s">
        <v>100</v>
      </c>
      <c r="E12" s="371"/>
      <c r="F12" s="12">
        <f>SUM(F8:F11)</f>
        <v>5695954.6200000001</v>
      </c>
      <c r="G12" s="12">
        <f>SUM(G8:G10)</f>
        <v>624315.98</v>
      </c>
      <c r="H12" s="12">
        <f t="shared" ref="H12:X12" si="0">SUM(H8:H10)</f>
        <v>413544.61000000004</v>
      </c>
      <c r="I12" s="12">
        <f t="shared" si="0"/>
        <v>387651.63</v>
      </c>
      <c r="J12" s="12">
        <f t="shared" si="0"/>
        <v>2588613</v>
      </c>
      <c r="K12" s="12">
        <f t="shared" si="0"/>
        <v>4745773.66</v>
      </c>
      <c r="L12" s="12">
        <f t="shared" si="0"/>
        <v>6542482.4399999995</v>
      </c>
      <c r="M12" s="12">
        <f t="shared" si="0"/>
        <v>841967.41999999993</v>
      </c>
      <c r="N12" s="12">
        <f t="shared" si="0"/>
        <v>750009.05</v>
      </c>
      <c r="O12" s="12">
        <f t="shared" si="0"/>
        <v>1540970</v>
      </c>
      <c r="P12" s="12">
        <f t="shared" si="0"/>
        <v>730940.72</v>
      </c>
      <c r="Q12" s="12">
        <f t="shared" si="0"/>
        <v>920620.04</v>
      </c>
      <c r="R12" s="12">
        <f t="shared" si="0"/>
        <v>13812206.949999999</v>
      </c>
      <c r="S12" s="12">
        <f t="shared" si="0"/>
        <v>3071281.48</v>
      </c>
      <c r="T12" s="12">
        <f t="shared" si="0"/>
        <v>3302481.75</v>
      </c>
      <c r="U12" s="12">
        <f t="shared" si="0"/>
        <v>2702476.58</v>
      </c>
      <c r="V12" s="12">
        <f t="shared" si="0"/>
        <v>2083764.26</v>
      </c>
      <c r="W12" s="12">
        <f t="shared" si="0"/>
        <v>649203.22</v>
      </c>
      <c r="X12" s="12">
        <f t="shared" si="0"/>
        <v>5152744.0600000005</v>
      </c>
      <c r="Y12" s="11">
        <f>SUM(Y8:Y11)</f>
        <v>56557001.470000006</v>
      </c>
    </row>
    <row r="13" spans="1:26" x14ac:dyDescent="0.25">
      <c r="A13" s="40"/>
      <c r="B13" s="386" t="s">
        <v>101</v>
      </c>
      <c r="C13" s="387"/>
      <c r="D13" s="192" t="s">
        <v>98</v>
      </c>
      <c r="E13" s="169">
        <v>112</v>
      </c>
      <c r="F13" s="4">
        <f>Reitoria!K139</f>
        <v>898786</v>
      </c>
      <c r="G13" s="4">
        <f>'C.Av. Cabedelo Centro'!F140</f>
        <v>0</v>
      </c>
      <c r="H13" s="4">
        <f>'C.Av. Mangabeira'!E140</f>
        <v>55000</v>
      </c>
      <c r="I13" s="4">
        <f>'C.Av. Soledade'!E140</f>
        <v>79965.289999999994</v>
      </c>
      <c r="J13" s="4">
        <f>Cabedelo!E140</f>
        <v>74000</v>
      </c>
      <c r="K13" s="4">
        <f>Cajazeiras!E140</f>
        <v>150000</v>
      </c>
      <c r="L13" s="4">
        <f>'Campina Grande'!E140</f>
        <v>575897</v>
      </c>
      <c r="M13" s="4">
        <f>'Catolé do Rocha'!E140</f>
        <v>235000</v>
      </c>
      <c r="N13" s="4">
        <f>Esperança!E140</f>
        <v>181355.06</v>
      </c>
      <c r="O13" s="4">
        <f>Guarabira!E140</f>
        <v>60000</v>
      </c>
      <c r="P13" s="4">
        <f>Itabaiana!E140</f>
        <v>330004.24</v>
      </c>
      <c r="Q13" s="4">
        <f>Itaporanga!E140</f>
        <v>174849.18</v>
      </c>
      <c r="R13" s="4">
        <f>' João Pessoa'!E140</f>
        <v>3505000</v>
      </c>
      <c r="S13" s="4">
        <f>Monteiro!E140</f>
        <v>80000</v>
      </c>
      <c r="T13" s="4">
        <f>Patos!E140</f>
        <v>102986</v>
      </c>
      <c r="U13" s="4">
        <f>Picuí!E140</f>
        <v>80000</v>
      </c>
      <c r="V13" s="4">
        <f>P.Isabel!E140</f>
        <v>134000</v>
      </c>
      <c r="W13" s="4">
        <f>'Santa Rita'!E140</f>
        <v>200353.22</v>
      </c>
      <c r="X13" s="4">
        <f>Sousa!E140</f>
        <v>120000</v>
      </c>
      <c r="Y13" s="22">
        <f>SUM(F13:X13)</f>
        <v>7037195.9899999993</v>
      </c>
    </row>
    <row r="14" spans="1:26" x14ac:dyDescent="0.25">
      <c r="A14" s="40"/>
      <c r="B14" s="388"/>
      <c r="C14" s="389"/>
      <c r="D14" s="192">
        <v>4572</v>
      </c>
      <c r="E14" s="169">
        <v>112</v>
      </c>
      <c r="F14" s="4">
        <f>Reitoria!K140</f>
        <v>34064</v>
      </c>
      <c r="G14" s="4">
        <f>'C.Av. Cabedelo Centro'!F142</f>
        <v>0</v>
      </c>
      <c r="H14" s="4">
        <f>'C.Av. Mangabeira'!E142</f>
        <v>0</v>
      </c>
      <c r="I14" s="4">
        <f>'C.Av. Soledade'!E142</f>
        <v>0</v>
      </c>
      <c r="J14" s="4">
        <f>Cabedelo!E142</f>
        <v>0</v>
      </c>
      <c r="K14" s="4">
        <f>Cajazeiras!E142</f>
        <v>0</v>
      </c>
      <c r="L14" s="4">
        <f>'Campina Grande'!E142</f>
        <v>0</v>
      </c>
      <c r="M14" s="4">
        <f>'Catolé do Rocha'!E142</f>
        <v>0</v>
      </c>
      <c r="N14" s="4">
        <f>Esperança!E142</f>
        <v>0</v>
      </c>
      <c r="O14" s="4">
        <f>Guarabira!E142</f>
        <v>0</v>
      </c>
      <c r="P14" s="4">
        <f>Itabaiana!E142</f>
        <v>0</v>
      </c>
      <c r="Q14" s="4">
        <f>Itaporanga!E142</f>
        <v>0</v>
      </c>
      <c r="R14" s="4">
        <f>' João Pessoa'!E142</f>
        <v>0</v>
      </c>
      <c r="S14" s="4">
        <f>Monteiro!E142</f>
        <v>0</v>
      </c>
      <c r="T14" s="4">
        <f>Patos!E142</f>
        <v>0</v>
      </c>
      <c r="U14" s="4">
        <f>Picuí!E142</f>
        <v>0</v>
      </c>
      <c r="V14" s="4">
        <f>P.Isabel!E142</f>
        <v>0</v>
      </c>
      <c r="W14" s="4">
        <f>'Santa Rita'!E142</f>
        <v>0</v>
      </c>
      <c r="X14" s="4">
        <f>Sousa!E142</f>
        <v>0</v>
      </c>
      <c r="Y14" s="22">
        <f>SUM(F14:X14)</f>
        <v>34064</v>
      </c>
    </row>
    <row r="15" spans="1:26" x14ac:dyDescent="0.25">
      <c r="A15" s="40"/>
      <c r="B15" s="388"/>
      <c r="C15" s="389"/>
      <c r="D15" s="192">
        <v>2994</v>
      </c>
      <c r="E15" s="169">
        <v>100</v>
      </c>
      <c r="F15" s="4">
        <v>0</v>
      </c>
      <c r="G15" s="4">
        <f>'C.Av. Cabedelo Centro'!F141</f>
        <v>0</v>
      </c>
      <c r="H15" s="4">
        <f>'C.Av. Mangabeira'!E141</f>
        <v>0</v>
      </c>
      <c r="I15" s="4">
        <f>'C.Av. Soledade'!E141</f>
        <v>0</v>
      </c>
      <c r="J15" s="4">
        <f>Cabedelo!E141</f>
        <v>0</v>
      </c>
      <c r="K15" s="4">
        <f>Cajazeiras!E141</f>
        <v>0</v>
      </c>
      <c r="L15" s="4">
        <f>'Campina Grande'!E141</f>
        <v>0</v>
      </c>
      <c r="M15" s="4">
        <f>'Catolé do Rocha'!E141</f>
        <v>0</v>
      </c>
      <c r="N15" s="4">
        <f>Esperança!E141</f>
        <v>0</v>
      </c>
      <c r="O15" s="4">
        <f>Guarabira!E141</f>
        <v>0</v>
      </c>
      <c r="P15" s="4">
        <f>Itabaiana!E141</f>
        <v>0</v>
      </c>
      <c r="Q15" s="4">
        <f>Itaporanga!E141</f>
        <v>0</v>
      </c>
      <c r="R15" s="4">
        <f>' João Pessoa'!E141</f>
        <v>0</v>
      </c>
      <c r="S15" s="4">
        <f>Monteiro!E141</f>
        <v>0</v>
      </c>
      <c r="T15" s="4">
        <f>Patos!E141</f>
        <v>0</v>
      </c>
      <c r="U15" s="4">
        <f>Picuí!E141</f>
        <v>0</v>
      </c>
      <c r="V15" s="4">
        <f>P.Isabel!E141</f>
        <v>0</v>
      </c>
      <c r="W15" s="4">
        <f>'Santa Rita'!E141</f>
        <v>0</v>
      </c>
      <c r="X15" s="4">
        <f>Sousa!E141</f>
        <v>0</v>
      </c>
      <c r="Y15" s="22">
        <f>SUM(F15:X15)</f>
        <v>0</v>
      </c>
    </row>
    <row r="16" spans="1:26" x14ac:dyDescent="0.25">
      <c r="A16" s="40"/>
      <c r="B16" s="388"/>
      <c r="C16" s="390"/>
      <c r="D16" s="228" t="s">
        <v>121</v>
      </c>
      <c r="E16" s="228">
        <v>112</v>
      </c>
      <c r="F16" s="229">
        <f>Reitoria!K141</f>
        <v>2926829</v>
      </c>
      <c r="G16" s="197"/>
      <c r="H16" s="197"/>
      <c r="I16" s="197"/>
      <c r="J16" s="197"/>
      <c r="K16" s="197"/>
      <c r="L16" s="197"/>
      <c r="M16" s="197"/>
      <c r="N16" s="197"/>
      <c r="O16" s="197"/>
      <c r="P16" s="197"/>
      <c r="Q16" s="197"/>
      <c r="R16" s="197"/>
      <c r="S16" s="197"/>
      <c r="T16" s="197"/>
      <c r="U16" s="197"/>
      <c r="V16" s="197"/>
      <c r="W16" s="197"/>
      <c r="X16" s="197"/>
      <c r="Y16" s="22">
        <f>F16</f>
        <v>2926829</v>
      </c>
    </row>
    <row r="17" spans="1:26" ht="15.75" thickBot="1" x14ac:dyDescent="0.3">
      <c r="A17" s="40"/>
      <c r="B17" s="391"/>
      <c r="C17" s="392"/>
      <c r="D17" s="393" t="s">
        <v>100</v>
      </c>
      <c r="E17" s="394"/>
      <c r="F17" s="23">
        <f>SUM(F13:F16)</f>
        <v>3859679</v>
      </c>
      <c r="G17" s="23">
        <f>SUM(G13:G15)</f>
        <v>0</v>
      </c>
      <c r="H17" s="23">
        <f t="shared" ref="H17:X17" si="1">SUM(H13:H15)</f>
        <v>55000</v>
      </c>
      <c r="I17" s="23">
        <f t="shared" si="1"/>
        <v>79965.289999999994</v>
      </c>
      <c r="J17" s="23">
        <f t="shared" si="1"/>
        <v>74000</v>
      </c>
      <c r="K17" s="23">
        <f t="shared" si="1"/>
        <v>150000</v>
      </c>
      <c r="L17" s="23">
        <f t="shared" si="1"/>
        <v>575897</v>
      </c>
      <c r="M17" s="23">
        <f t="shared" si="1"/>
        <v>235000</v>
      </c>
      <c r="N17" s="23">
        <f t="shared" si="1"/>
        <v>181355.06</v>
      </c>
      <c r="O17" s="23">
        <f t="shared" si="1"/>
        <v>60000</v>
      </c>
      <c r="P17" s="23">
        <f t="shared" si="1"/>
        <v>330004.24</v>
      </c>
      <c r="Q17" s="23">
        <f t="shared" si="1"/>
        <v>174849.18</v>
      </c>
      <c r="R17" s="23">
        <f t="shared" si="1"/>
        <v>3505000</v>
      </c>
      <c r="S17" s="23">
        <f t="shared" si="1"/>
        <v>80000</v>
      </c>
      <c r="T17" s="23">
        <f t="shared" si="1"/>
        <v>102986</v>
      </c>
      <c r="U17" s="23">
        <f t="shared" si="1"/>
        <v>80000</v>
      </c>
      <c r="V17" s="23">
        <f t="shared" si="1"/>
        <v>134000</v>
      </c>
      <c r="W17" s="23">
        <f t="shared" si="1"/>
        <v>200353.22</v>
      </c>
      <c r="X17" s="23">
        <f t="shared" si="1"/>
        <v>120000</v>
      </c>
      <c r="Y17" s="11">
        <f>SUM(Y13:Y16)</f>
        <v>9998088.9899999984</v>
      </c>
    </row>
    <row r="18" spans="1:26" ht="15.75" thickBot="1" x14ac:dyDescent="0.3">
      <c r="A18" s="40"/>
      <c r="B18" s="365" t="s">
        <v>83</v>
      </c>
      <c r="C18" s="366"/>
      <c r="D18" s="366"/>
      <c r="E18" s="423"/>
      <c r="F18" s="198">
        <f>SUM(F12,F17)</f>
        <v>9555633.620000001</v>
      </c>
      <c r="G18" s="198">
        <f t="shared" ref="G18:Y18" si="2">SUM(G12,G17)</f>
        <v>624315.98</v>
      </c>
      <c r="H18" s="198">
        <f t="shared" si="2"/>
        <v>468544.61000000004</v>
      </c>
      <c r="I18" s="198">
        <f t="shared" si="2"/>
        <v>467616.92</v>
      </c>
      <c r="J18" s="198">
        <f t="shared" si="2"/>
        <v>2662613</v>
      </c>
      <c r="K18" s="198">
        <f t="shared" si="2"/>
        <v>4895773.66</v>
      </c>
      <c r="L18" s="198">
        <f t="shared" si="2"/>
        <v>7118379.4399999995</v>
      </c>
      <c r="M18" s="198">
        <f t="shared" si="2"/>
        <v>1076967.42</v>
      </c>
      <c r="N18" s="198">
        <f>SUM(N12,N17)</f>
        <v>931364.1100000001</v>
      </c>
      <c r="O18" s="198">
        <f t="shared" si="2"/>
        <v>1600970</v>
      </c>
      <c r="P18" s="198">
        <f t="shared" si="2"/>
        <v>1060944.96</v>
      </c>
      <c r="Q18" s="198">
        <f t="shared" si="2"/>
        <v>1095469.22</v>
      </c>
      <c r="R18" s="198">
        <f t="shared" si="2"/>
        <v>17317206.949999999</v>
      </c>
      <c r="S18" s="198">
        <f t="shared" si="2"/>
        <v>3151281.48</v>
      </c>
      <c r="T18" s="198">
        <f t="shared" si="2"/>
        <v>3405467.75</v>
      </c>
      <c r="U18" s="198">
        <f t="shared" si="2"/>
        <v>2782476.58</v>
      </c>
      <c r="V18" s="198">
        <f t="shared" si="2"/>
        <v>2217764.2599999998</v>
      </c>
      <c r="W18" s="198">
        <f t="shared" si="2"/>
        <v>849556.44</v>
      </c>
      <c r="X18" s="198">
        <f t="shared" si="2"/>
        <v>5272744.0600000005</v>
      </c>
      <c r="Y18" s="292">
        <f t="shared" si="2"/>
        <v>66555090.460000008</v>
      </c>
    </row>
    <row r="19" spans="1:26" ht="15.75" thickBot="1" x14ac:dyDescent="0.3">
      <c r="A19" s="40"/>
      <c r="B19" s="382" t="s">
        <v>102</v>
      </c>
      <c r="C19" s="383"/>
      <c r="D19" s="383"/>
      <c r="E19" s="422"/>
      <c r="F19" s="199">
        <f>SUM(F18)+F23+F24</f>
        <v>9664133.620000001</v>
      </c>
      <c r="G19" s="199">
        <f>SUM(G18)</f>
        <v>624315.98</v>
      </c>
      <c r="H19" s="199">
        <f>SUM(H18)+H21</f>
        <v>516907.61000000004</v>
      </c>
      <c r="I19" s="199">
        <f>SUM(I18)+I21</f>
        <v>507616.92</v>
      </c>
      <c r="J19" s="199">
        <f t="shared" ref="J19:X19" si="3">SUM(J18)+J21</f>
        <v>2662613</v>
      </c>
      <c r="K19" s="199">
        <f t="shared" si="3"/>
        <v>4895773.66</v>
      </c>
      <c r="L19" s="199">
        <f t="shared" si="3"/>
        <v>7118379.4399999995</v>
      </c>
      <c r="M19" s="199">
        <f t="shared" si="3"/>
        <v>1076967.42</v>
      </c>
      <c r="N19" s="199">
        <f>SUM(N18)+N21</f>
        <v>1067364.1100000001</v>
      </c>
      <c r="O19" s="199">
        <f t="shared" si="3"/>
        <v>1600970</v>
      </c>
      <c r="P19" s="199">
        <f t="shared" si="3"/>
        <v>1060944.96</v>
      </c>
      <c r="Q19" s="199">
        <f t="shared" si="3"/>
        <v>1095469.22</v>
      </c>
      <c r="R19" s="199">
        <f t="shared" si="3"/>
        <v>17317206.949999999</v>
      </c>
      <c r="S19" s="199">
        <f t="shared" si="3"/>
        <v>3151281.48</v>
      </c>
      <c r="T19" s="199">
        <f t="shared" si="3"/>
        <v>3405467.75</v>
      </c>
      <c r="U19" s="199">
        <f t="shared" si="3"/>
        <v>2782476.58</v>
      </c>
      <c r="V19" s="199">
        <f t="shared" si="3"/>
        <v>2217764.2599999998</v>
      </c>
      <c r="W19" s="199">
        <f>SUM(W18)+W21</f>
        <v>1066771.44</v>
      </c>
      <c r="X19" s="199">
        <f t="shared" si="3"/>
        <v>5272744.0600000005</v>
      </c>
      <c r="Y19" s="293">
        <f>SUM(F19:X19)</f>
        <v>67105168.459999993</v>
      </c>
    </row>
    <row r="20" spans="1:26" ht="15.75" thickBot="1" x14ac:dyDescent="0.3">
      <c r="Z20" s="297"/>
    </row>
    <row r="21" spans="1:26" ht="15.75" thickBot="1" x14ac:dyDescent="0.3">
      <c r="B21" s="418" t="s">
        <v>167</v>
      </c>
      <c r="C21" s="419"/>
      <c r="D21" s="419"/>
      <c r="E21" s="420"/>
      <c r="F21" s="226">
        <v>0</v>
      </c>
      <c r="G21" s="226">
        <v>0</v>
      </c>
      <c r="H21" s="226">
        <v>48363</v>
      </c>
      <c r="I21" s="226">
        <v>40000</v>
      </c>
      <c r="J21" s="226">
        <v>0</v>
      </c>
      <c r="K21" s="226">
        <v>0</v>
      </c>
      <c r="L21" s="226">
        <v>0</v>
      </c>
      <c r="M21" s="226">
        <v>0</v>
      </c>
      <c r="N21" s="226">
        <v>136000</v>
      </c>
      <c r="O21" s="226">
        <v>0</v>
      </c>
      <c r="P21" s="226">
        <v>0</v>
      </c>
      <c r="Q21" s="226">
        <v>0</v>
      </c>
      <c r="R21" s="226">
        <v>0</v>
      </c>
      <c r="S21" s="226">
        <v>0</v>
      </c>
      <c r="T21" s="226">
        <v>0</v>
      </c>
      <c r="U21" s="226">
        <v>0</v>
      </c>
      <c r="V21" s="226">
        <v>0</v>
      </c>
      <c r="W21" s="226">
        <v>217215</v>
      </c>
      <c r="X21" s="226">
        <v>0</v>
      </c>
      <c r="Y21" s="227">
        <f>SUM(F21:X21)</f>
        <v>441578</v>
      </c>
      <c r="Z21" s="207"/>
    </row>
    <row r="22" spans="1:26" ht="15.75" thickBot="1" x14ac:dyDescent="0.3">
      <c r="B22" s="426" t="s">
        <v>199</v>
      </c>
      <c r="C22" s="427"/>
      <c r="D22" s="427"/>
      <c r="E22" s="428"/>
      <c r="F22" s="298">
        <f>F10+F21</f>
        <v>0</v>
      </c>
      <c r="G22" s="298">
        <f t="shared" ref="G22:Y22" si="4">G10+G21</f>
        <v>81832.759999999995</v>
      </c>
      <c r="H22" s="298">
        <f t="shared" si="4"/>
        <v>60000.15</v>
      </c>
      <c r="I22" s="298">
        <f t="shared" si="4"/>
        <v>47651.63</v>
      </c>
      <c r="J22" s="298">
        <f t="shared" si="4"/>
        <v>579797</v>
      </c>
      <c r="K22" s="298">
        <f t="shared" si="4"/>
        <v>1260145.67</v>
      </c>
      <c r="L22" s="298">
        <f t="shared" si="4"/>
        <v>1541796</v>
      </c>
      <c r="M22" s="298">
        <f t="shared" si="4"/>
        <v>34561.81</v>
      </c>
      <c r="N22" s="298">
        <f t="shared" si="4"/>
        <v>163009.04999999999</v>
      </c>
      <c r="O22" s="298">
        <f t="shared" si="4"/>
        <v>331887</v>
      </c>
      <c r="P22" s="298">
        <f t="shared" si="4"/>
        <v>27500.720000000001</v>
      </c>
      <c r="Q22" s="298">
        <f t="shared" si="4"/>
        <v>51620.04</v>
      </c>
      <c r="R22" s="298">
        <f t="shared" si="4"/>
        <v>4653708</v>
      </c>
      <c r="S22" s="298">
        <f t="shared" si="4"/>
        <v>901380.48</v>
      </c>
      <c r="T22" s="298">
        <f t="shared" si="4"/>
        <v>788807.75</v>
      </c>
      <c r="U22" s="298">
        <f t="shared" si="4"/>
        <v>742539.58000000007</v>
      </c>
      <c r="V22" s="298">
        <f t="shared" si="4"/>
        <v>497790.26</v>
      </c>
      <c r="W22" s="298">
        <f>W10+W21</f>
        <v>240418.22</v>
      </c>
      <c r="X22" s="298">
        <f t="shared" si="4"/>
        <v>1438439.8</v>
      </c>
      <c r="Y22" s="298">
        <f t="shared" si="4"/>
        <v>13442885.920000002</v>
      </c>
      <c r="Z22" s="207"/>
    </row>
    <row r="23" spans="1:26" ht="15.75" thickBot="1" x14ac:dyDescent="0.3">
      <c r="B23" s="421" t="str">
        <f>'Resumo SIMEC'!B155:F155</f>
        <v>Ação 00OQ- Contribuições a Entidades Internacionais
sem Exigência de Programação Específica</v>
      </c>
      <c r="C23" s="419"/>
      <c r="D23" s="419"/>
      <c r="E23" s="420"/>
      <c r="F23" s="226">
        <f>'Resumo SIMEC'!F161</f>
        <v>4500</v>
      </c>
      <c r="G23" s="207"/>
      <c r="H23" s="207"/>
      <c r="I23" s="207"/>
      <c r="J23" s="207"/>
      <c r="K23" s="207"/>
      <c r="L23" s="207"/>
      <c r="M23" s="207"/>
      <c r="N23" s="207"/>
      <c r="O23" s="207"/>
      <c r="P23" s="207"/>
      <c r="Q23" s="207"/>
      <c r="R23" s="207"/>
      <c r="S23" s="207"/>
      <c r="T23" s="207"/>
      <c r="U23" s="207"/>
      <c r="V23" s="207"/>
      <c r="W23" s="207"/>
      <c r="X23" s="207"/>
      <c r="Y23" s="207"/>
    </row>
    <row r="24" spans="1:26" ht="27.75" customHeight="1" thickBot="1" x14ac:dyDescent="0.3">
      <c r="B24" s="421" t="str">
        <f>'Resumo SIMEC'!B165:F165</f>
        <v>Ação 216H- Ajuda de Custo para Moradia ou Auxílio-Moradia a Agentes Públicos - No Estado da Paraíba</v>
      </c>
      <c r="C24" s="419"/>
      <c r="D24" s="419"/>
      <c r="E24" s="420"/>
      <c r="F24" s="226">
        <f>'Resumo SIMEC'!F171</f>
        <v>104000</v>
      </c>
      <c r="Y24" s="207"/>
    </row>
    <row r="26" spans="1:26" x14ac:dyDescent="0.25">
      <c r="B26" s="417" t="s">
        <v>168</v>
      </c>
      <c r="C26" s="417"/>
      <c r="D26" s="417"/>
      <c r="E26" s="417"/>
      <c r="F26" s="417"/>
    </row>
    <row r="27" spans="1:26" ht="15.75" thickBot="1" x14ac:dyDescent="0.3"/>
    <row r="28" spans="1:26" ht="35.25" thickBot="1" x14ac:dyDescent="0.3">
      <c r="C28" s="411" t="s">
        <v>178</v>
      </c>
      <c r="D28" s="412"/>
      <c r="E28" s="413" t="s">
        <v>179</v>
      </c>
      <c r="F28" s="414"/>
      <c r="G28" s="415" t="s">
        <v>176</v>
      </c>
      <c r="H28" s="416"/>
      <c r="I28" s="260" t="s">
        <v>177</v>
      </c>
    </row>
    <row r="29" spans="1:26" x14ac:dyDescent="0.25">
      <c r="B29" s="230" t="s">
        <v>170</v>
      </c>
      <c r="C29" s="235" t="s">
        <v>172</v>
      </c>
      <c r="D29" s="236" t="s">
        <v>172</v>
      </c>
      <c r="E29" s="245" t="s">
        <v>172</v>
      </c>
      <c r="F29" s="246" t="s">
        <v>172</v>
      </c>
      <c r="G29" s="254" t="s">
        <v>172</v>
      </c>
      <c r="H29" s="255" t="s">
        <v>172</v>
      </c>
      <c r="I29" s="255"/>
    </row>
    <row r="30" spans="1:26" x14ac:dyDescent="0.25">
      <c r="B30" s="231"/>
      <c r="C30" s="237">
        <v>112</v>
      </c>
      <c r="D30" s="238">
        <v>250</v>
      </c>
      <c r="E30" s="247">
        <v>112</v>
      </c>
      <c r="F30" s="248">
        <v>250</v>
      </c>
      <c r="G30" s="256">
        <v>112</v>
      </c>
      <c r="H30" s="257">
        <v>250</v>
      </c>
      <c r="I30" s="257"/>
    </row>
    <row r="31" spans="1:26" x14ac:dyDescent="0.25">
      <c r="B31" s="232" t="s">
        <v>171</v>
      </c>
      <c r="C31" s="239"/>
      <c r="D31" s="240"/>
      <c r="E31" s="249"/>
      <c r="F31" s="250"/>
      <c r="G31" s="258"/>
      <c r="H31" s="259"/>
      <c r="I31" s="259"/>
    </row>
    <row r="32" spans="1:26" x14ac:dyDescent="0.25">
      <c r="B32" s="233" t="s">
        <v>173</v>
      </c>
      <c r="C32" s="241">
        <v>41735201</v>
      </c>
      <c r="D32" s="242">
        <v>306098</v>
      </c>
      <c r="E32" s="251">
        <f>46269095+69225</f>
        <v>46338320</v>
      </c>
      <c r="F32" s="250">
        <f>50000+256098</f>
        <v>306098</v>
      </c>
      <c r="G32" s="258">
        <f t="shared" ref="G32:H34" si="5">E32-C32</f>
        <v>4603119</v>
      </c>
      <c r="H32" s="259">
        <f t="shared" si="5"/>
        <v>0</v>
      </c>
      <c r="I32" s="259">
        <f>G32/C32*100</f>
        <v>11.029344269840703</v>
      </c>
    </row>
    <row r="33" spans="2:11" x14ac:dyDescent="0.25">
      <c r="B33" s="233" t="s">
        <v>174</v>
      </c>
      <c r="C33" s="241">
        <v>7037196</v>
      </c>
      <c r="D33" s="242">
        <v>303749</v>
      </c>
      <c r="E33" s="251">
        <v>6437196</v>
      </c>
      <c r="F33" s="250">
        <v>303749</v>
      </c>
      <c r="G33" s="258">
        <f t="shared" si="5"/>
        <v>-600000</v>
      </c>
      <c r="H33" s="259">
        <f t="shared" si="5"/>
        <v>0</v>
      </c>
      <c r="I33" s="259">
        <f>G33/E33*100</f>
        <v>-9.3208285098045796</v>
      </c>
    </row>
    <row r="34" spans="2:11" ht="15.75" thickBot="1" x14ac:dyDescent="0.3">
      <c r="B34" s="234" t="s">
        <v>175</v>
      </c>
      <c r="C34" s="243">
        <v>0</v>
      </c>
      <c r="D34" s="244">
        <v>0</v>
      </c>
      <c r="E34" s="252">
        <v>600000</v>
      </c>
      <c r="F34" s="253">
        <v>0</v>
      </c>
      <c r="G34" s="258">
        <f t="shared" si="5"/>
        <v>600000</v>
      </c>
      <c r="H34" s="259">
        <f t="shared" si="5"/>
        <v>0</v>
      </c>
      <c r="I34" s="259">
        <v>0</v>
      </c>
    </row>
    <row r="35" spans="2:11" x14ac:dyDescent="0.25">
      <c r="D35" s="25"/>
      <c r="E35" s="25"/>
    </row>
    <row r="36" spans="2:11" ht="15.75" thickBot="1" x14ac:dyDescent="0.3"/>
    <row r="37" spans="2:11" ht="37.5" customHeight="1" thickBot="1" x14ac:dyDescent="0.3">
      <c r="B37" s="290" t="s">
        <v>192</v>
      </c>
      <c r="C37" s="261" t="s">
        <v>180</v>
      </c>
      <c r="D37" s="285" t="s">
        <v>181</v>
      </c>
      <c r="E37" s="279" t="s">
        <v>186</v>
      </c>
      <c r="F37" s="279" t="s">
        <v>185</v>
      </c>
      <c r="G37" s="279" t="s">
        <v>187</v>
      </c>
      <c r="H37" s="270" t="s">
        <v>188</v>
      </c>
      <c r="I37" s="270" t="s">
        <v>190</v>
      </c>
      <c r="J37" s="275" t="s">
        <v>189</v>
      </c>
      <c r="K37" s="275" t="s">
        <v>191</v>
      </c>
    </row>
    <row r="38" spans="2:11" ht="15.75" thickBot="1" x14ac:dyDescent="0.3">
      <c r="B38" s="265" t="s">
        <v>171</v>
      </c>
      <c r="C38" s="268">
        <f t="shared" ref="C38:H38" si="6">C39+C40</f>
        <v>64241645</v>
      </c>
      <c r="D38" s="286">
        <f t="shared" si="6"/>
        <v>52262459</v>
      </c>
      <c r="E38" s="280">
        <f t="shared" si="6"/>
        <v>48772397</v>
      </c>
      <c r="F38" s="280">
        <f t="shared" si="6"/>
        <v>4603119</v>
      </c>
      <c r="G38" s="280">
        <f t="shared" si="6"/>
        <v>53375516</v>
      </c>
      <c r="H38" s="271">
        <f t="shared" si="6"/>
        <v>-11979186</v>
      </c>
      <c r="I38" s="274">
        <f>H38/C38*100</f>
        <v>-18.647072315785188</v>
      </c>
      <c r="J38" s="276">
        <f>G38-D38</f>
        <v>1113057</v>
      </c>
      <c r="K38" s="274">
        <f>J38/D38*100</f>
        <v>2.129744794442221</v>
      </c>
    </row>
    <row r="39" spans="2:11" ht="15.75" thickBot="1" x14ac:dyDescent="0.3">
      <c r="B39" s="266" t="s">
        <v>173</v>
      </c>
      <c r="C39" s="241">
        <f>43618389+416741</f>
        <v>44035130</v>
      </c>
      <c r="D39" s="287">
        <f>38799197+385287</f>
        <v>39184484</v>
      </c>
      <c r="E39" s="281">
        <v>41735201</v>
      </c>
      <c r="F39" s="281">
        <v>4603119</v>
      </c>
      <c r="G39" s="281">
        <f>E39+F39</f>
        <v>46338320</v>
      </c>
      <c r="H39" s="272">
        <f>D39-C39</f>
        <v>-4850646</v>
      </c>
      <c r="I39" s="272">
        <f>H39/C39*100</f>
        <v>-11.015400658519686</v>
      </c>
      <c r="J39" s="276">
        <f>G39-D39</f>
        <v>7153836</v>
      </c>
      <c r="K39" s="277">
        <f>J39/D39*100</f>
        <v>18.256807975320026</v>
      </c>
    </row>
    <row r="40" spans="2:11" ht="15.75" thickBot="1" x14ac:dyDescent="0.3">
      <c r="B40" s="267" t="s">
        <v>174</v>
      </c>
      <c r="C40" s="243">
        <f>20196690+9825</f>
        <v>20206515</v>
      </c>
      <c r="D40" s="288">
        <f>13074975+3000</f>
        <v>13077975</v>
      </c>
      <c r="E40" s="282">
        <v>7037196</v>
      </c>
      <c r="F40" s="282">
        <v>0</v>
      </c>
      <c r="G40" s="281">
        <f>E40+F40</f>
        <v>7037196</v>
      </c>
      <c r="H40" s="272">
        <f>D40-C40</f>
        <v>-7128540</v>
      </c>
      <c r="I40" s="272">
        <f>H40/C40*100</f>
        <v>-35.27842381528928</v>
      </c>
      <c r="J40" s="276">
        <f>G40-D40</f>
        <v>-6040779</v>
      </c>
      <c r="K40" s="277">
        <f>J40/D40*100</f>
        <v>-46.190476736650744</v>
      </c>
    </row>
    <row r="41" spans="2:11" ht="15.75" thickBot="1" x14ac:dyDescent="0.3">
      <c r="B41" s="265" t="s">
        <v>182</v>
      </c>
      <c r="C41" s="268">
        <f t="shared" ref="C41:H41" si="7">C42+C43</f>
        <v>3672871</v>
      </c>
      <c r="D41" s="286">
        <f t="shared" si="7"/>
        <v>2733415</v>
      </c>
      <c r="E41" s="280">
        <f t="shared" si="7"/>
        <v>1813615</v>
      </c>
      <c r="F41" s="280">
        <f t="shared" si="7"/>
        <v>0</v>
      </c>
      <c r="G41" s="280">
        <f t="shared" si="7"/>
        <v>1813615</v>
      </c>
      <c r="H41" s="271">
        <f t="shared" si="7"/>
        <v>-973520</v>
      </c>
      <c r="I41" s="274">
        <f>H41/C41*100</f>
        <v>-26.505695408305929</v>
      </c>
      <c r="J41" s="276">
        <f>G41-D41</f>
        <v>-919800</v>
      </c>
      <c r="K41" s="274">
        <f>J41/D41*100</f>
        <v>-33.650214109456485</v>
      </c>
    </row>
    <row r="42" spans="2:11" x14ac:dyDescent="0.25">
      <c r="B42" s="266" t="s">
        <v>173</v>
      </c>
      <c r="C42" s="241">
        <v>3672871</v>
      </c>
      <c r="D42" s="287">
        <v>2699351</v>
      </c>
      <c r="E42" s="281">
        <v>1779551</v>
      </c>
      <c r="F42" s="281">
        <v>0</v>
      </c>
      <c r="G42" s="281">
        <f>E42+F42</f>
        <v>1779551</v>
      </c>
      <c r="H42" s="272">
        <f>D42-C42</f>
        <v>-973520</v>
      </c>
      <c r="I42" s="272">
        <f>H42/C42*100</f>
        <v>-26.505695408305929</v>
      </c>
      <c r="J42" s="276">
        <f>G42-D42</f>
        <v>-919800</v>
      </c>
      <c r="K42" s="277">
        <f>J42/D42*100</f>
        <v>-34.074857252724819</v>
      </c>
    </row>
    <row r="43" spans="2:11" ht="15.75" thickBot="1" x14ac:dyDescent="0.3">
      <c r="B43" s="267" t="s">
        <v>174</v>
      </c>
      <c r="C43" s="243">
        <v>0</v>
      </c>
      <c r="D43" s="288">
        <v>34064</v>
      </c>
      <c r="E43" s="282">
        <v>34064</v>
      </c>
      <c r="F43" s="282">
        <v>0</v>
      </c>
      <c r="G43" s="281">
        <f>E43+F43</f>
        <v>34064</v>
      </c>
      <c r="H43" s="272">
        <v>0</v>
      </c>
      <c r="I43" s="272">
        <v>0</v>
      </c>
      <c r="J43" s="277">
        <v>0</v>
      </c>
      <c r="K43" s="277">
        <v>0</v>
      </c>
    </row>
    <row r="44" spans="2:11" ht="15.75" thickBot="1" x14ac:dyDescent="0.3">
      <c r="B44" s="265" t="s">
        <v>183</v>
      </c>
      <c r="C44" s="268">
        <f t="shared" ref="C44:H44" si="8">C45+C46</f>
        <v>12440934</v>
      </c>
      <c r="D44" s="286">
        <f t="shared" si="8"/>
        <v>13729865</v>
      </c>
      <c r="E44" s="280">
        <f t="shared" si="8"/>
        <v>13442886</v>
      </c>
      <c r="F44" s="280">
        <f t="shared" si="8"/>
        <v>0</v>
      </c>
      <c r="G44" s="280">
        <f t="shared" si="8"/>
        <v>13442886</v>
      </c>
      <c r="H44" s="271">
        <f t="shared" si="8"/>
        <v>1303100</v>
      </c>
      <c r="I44" s="274">
        <f>H44/C44*100</f>
        <v>10.474293971819158</v>
      </c>
      <c r="J44" s="276">
        <f>G44-D44</f>
        <v>-286979</v>
      </c>
      <c r="K44" s="274">
        <f>J44/D44*100</f>
        <v>-2.0901807847345912</v>
      </c>
    </row>
    <row r="45" spans="2:11" x14ac:dyDescent="0.25">
      <c r="B45" s="266" t="s">
        <v>173</v>
      </c>
      <c r="C45" s="241">
        <v>12426765</v>
      </c>
      <c r="D45" s="287">
        <v>13729865</v>
      </c>
      <c r="E45" s="281">
        <v>13442886</v>
      </c>
      <c r="F45" s="281">
        <v>0</v>
      </c>
      <c r="G45" s="281">
        <f>E45+F45</f>
        <v>13442886</v>
      </c>
      <c r="H45" s="272">
        <f>D45-C45</f>
        <v>1303100</v>
      </c>
      <c r="I45" s="272">
        <f>H45/C45*100</f>
        <v>10.486236763952645</v>
      </c>
      <c r="J45" s="276">
        <f>G45-D45</f>
        <v>-286979</v>
      </c>
      <c r="K45" s="277">
        <f>J45/D45*100</f>
        <v>-2.0901807847345912</v>
      </c>
    </row>
    <row r="46" spans="2:11" ht="15.75" thickBot="1" x14ac:dyDescent="0.3">
      <c r="B46" s="267" t="s">
        <v>174</v>
      </c>
      <c r="C46" s="243">
        <v>14169</v>
      </c>
      <c r="D46" s="288">
        <v>0</v>
      </c>
      <c r="E46" s="282">
        <v>0</v>
      </c>
      <c r="F46" s="282">
        <v>0</v>
      </c>
      <c r="G46" s="281">
        <f>E46+F46</f>
        <v>0</v>
      </c>
      <c r="H46" s="272">
        <v>0</v>
      </c>
      <c r="I46" s="272">
        <v>0</v>
      </c>
      <c r="J46" s="277">
        <v>0</v>
      </c>
      <c r="K46" s="277">
        <v>0</v>
      </c>
    </row>
    <row r="47" spans="2:11" ht="15.75" thickBot="1" x14ac:dyDescent="0.3">
      <c r="B47" s="264" t="s">
        <v>184</v>
      </c>
      <c r="C47" s="268">
        <f t="shared" ref="C47:H47" si="9">C48</f>
        <v>18000000</v>
      </c>
      <c r="D47" s="286">
        <f t="shared" si="9"/>
        <v>3658537</v>
      </c>
      <c r="E47" s="280">
        <f t="shared" si="9"/>
        <v>2926829</v>
      </c>
      <c r="F47" s="280">
        <f t="shared" si="9"/>
        <v>0</v>
      </c>
      <c r="G47" s="281">
        <f t="shared" si="9"/>
        <v>2926829</v>
      </c>
      <c r="H47" s="272">
        <f t="shared" si="9"/>
        <v>-14341463</v>
      </c>
      <c r="I47" s="274">
        <f>H47/C47*100</f>
        <v>-79.674794444444444</v>
      </c>
      <c r="J47" s="276">
        <f>E47-D47</f>
        <v>-731708</v>
      </c>
      <c r="K47" s="274">
        <f>J47/D47*100</f>
        <v>-20.000016399998142</v>
      </c>
    </row>
    <row r="48" spans="2:11" ht="15.75" thickBot="1" x14ac:dyDescent="0.3">
      <c r="B48" s="262" t="s">
        <v>174</v>
      </c>
      <c r="C48" s="243">
        <v>18000000</v>
      </c>
      <c r="D48" s="288">
        <v>3658537</v>
      </c>
      <c r="E48" s="282">
        <v>2926829</v>
      </c>
      <c r="F48" s="282">
        <v>0</v>
      </c>
      <c r="G48" s="281">
        <f>E48+F48</f>
        <v>2926829</v>
      </c>
      <c r="H48" s="272">
        <f>D48-C48</f>
        <v>-14341463</v>
      </c>
      <c r="I48" s="272">
        <f>H48/C48*100</f>
        <v>-79.674794444444444</v>
      </c>
      <c r="J48" s="276">
        <f>G48-D48</f>
        <v>-731708</v>
      </c>
      <c r="K48" s="277">
        <f>J48/D48*100</f>
        <v>-20.000016399998142</v>
      </c>
    </row>
    <row r="49" spans="2:12" ht="15.75" thickBot="1" x14ac:dyDescent="0.3">
      <c r="B49" s="263" t="s">
        <v>86</v>
      </c>
      <c r="C49" s="269">
        <f t="shared" ref="C49:H49" si="10">C38+C41+C44+C47</f>
        <v>98355450</v>
      </c>
      <c r="D49" s="289">
        <f t="shared" si="10"/>
        <v>72384276</v>
      </c>
      <c r="E49" s="283">
        <f t="shared" si="10"/>
        <v>66955727</v>
      </c>
      <c r="F49" s="283">
        <f t="shared" si="10"/>
        <v>4603119</v>
      </c>
      <c r="G49" s="284">
        <f t="shared" si="10"/>
        <v>71558846</v>
      </c>
      <c r="H49" s="273">
        <f t="shared" si="10"/>
        <v>-25991069</v>
      </c>
      <c r="I49" s="274">
        <f>H49/C49*100</f>
        <v>-26.425652060968659</v>
      </c>
      <c r="J49" s="278">
        <f>G49-D49</f>
        <v>-825430</v>
      </c>
      <c r="K49" s="274">
        <f>J49/D49*100</f>
        <v>-1.1403443477144124</v>
      </c>
      <c r="L49" s="207"/>
    </row>
    <row r="50" spans="2:12" ht="15.75" thickBot="1" x14ac:dyDescent="0.3">
      <c r="C50" s="265" t="s">
        <v>193</v>
      </c>
      <c r="D50" s="294">
        <v>4134009</v>
      </c>
    </row>
    <row r="51" spans="2:12" ht="15.75" thickBot="1" x14ac:dyDescent="0.3">
      <c r="C51" s="265" t="s">
        <v>194</v>
      </c>
      <c r="D51" s="294">
        <v>1322564</v>
      </c>
    </row>
    <row r="52" spans="2:12" ht="15.75" thickBot="1" x14ac:dyDescent="0.3">
      <c r="C52" s="265" t="s">
        <v>109</v>
      </c>
      <c r="D52" s="294">
        <f>D50+D51</f>
        <v>5456573</v>
      </c>
      <c r="E52" s="25"/>
      <c r="F52" s="207"/>
    </row>
    <row r="53" spans="2:12" ht="15.75" thickBot="1" x14ac:dyDescent="0.3">
      <c r="C53" s="265" t="s">
        <v>195</v>
      </c>
      <c r="D53" s="295">
        <f>D49+D52</f>
        <v>77840849</v>
      </c>
    </row>
    <row r="54" spans="2:12" ht="15.75" thickBot="1" x14ac:dyDescent="0.3">
      <c r="C54" s="265" t="s">
        <v>196</v>
      </c>
      <c r="D54" s="296">
        <f>G49</f>
        <v>71558846</v>
      </c>
    </row>
    <row r="55" spans="2:12" ht="15.75" thickBot="1" x14ac:dyDescent="0.3">
      <c r="C55" s="265" t="s">
        <v>197</v>
      </c>
      <c r="D55" s="296">
        <f>D54-D53</f>
        <v>-6282003</v>
      </c>
    </row>
    <row r="56" spans="2:12" ht="15.75" thickBot="1" x14ac:dyDescent="0.3">
      <c r="C56" s="265" t="s">
        <v>198</v>
      </c>
      <c r="D56" s="274">
        <f>D55/D49*100</f>
        <v>-8.6786845806125079</v>
      </c>
      <c r="H56" s="207"/>
    </row>
  </sheetData>
  <sheetProtection insertColumns="0" insertRows="0" deleteColumns="0" deleteRows="0"/>
  <mergeCells count="16">
    <mergeCell ref="B6:Y6"/>
    <mergeCell ref="C28:D28"/>
    <mergeCell ref="E28:F28"/>
    <mergeCell ref="G28:H28"/>
    <mergeCell ref="B26:F26"/>
    <mergeCell ref="B21:E21"/>
    <mergeCell ref="B23:E23"/>
    <mergeCell ref="B24:E24"/>
    <mergeCell ref="B19:E19"/>
    <mergeCell ref="B18:E18"/>
    <mergeCell ref="B7:C7"/>
    <mergeCell ref="D12:E12"/>
    <mergeCell ref="B13:C17"/>
    <mergeCell ref="D17:E17"/>
    <mergeCell ref="B8:C12"/>
    <mergeCell ref="B22:E22"/>
  </mergeCells>
  <pageMargins left="0.511811024" right="0.511811024" top="0.78740157499999996" bottom="0.78740157499999996" header="0.31496062000000002" footer="0.31496062000000002"/>
  <pageSetup paperSize="9" orientation="landscape" verticalDpi="0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6"/>
  <sheetViews>
    <sheetView topLeftCell="A127" workbookViewId="0">
      <selection activeCell="E144" sqref="E144"/>
    </sheetView>
  </sheetViews>
  <sheetFormatPr defaultRowHeight="15" x14ac:dyDescent="0.25"/>
  <cols>
    <col min="1" max="1" width="37" customWidth="1"/>
    <col min="2" max="2" width="19.7109375" customWidth="1"/>
    <col min="5" max="5" width="20" customWidth="1"/>
  </cols>
  <sheetData>
    <row r="1" spans="1:6" x14ac:dyDescent="0.25">
      <c r="A1" s="25"/>
      <c r="B1" s="25"/>
      <c r="C1" s="26" t="s">
        <v>124</v>
      </c>
      <c r="D1" s="27"/>
      <c r="E1" s="25"/>
      <c r="F1" s="25"/>
    </row>
    <row r="2" spans="1:6" x14ac:dyDescent="0.25">
      <c r="A2" s="25"/>
      <c r="B2" s="25"/>
      <c r="C2" s="26" t="s">
        <v>123</v>
      </c>
      <c r="D2" s="27"/>
      <c r="E2" s="25"/>
      <c r="F2" s="25"/>
    </row>
    <row r="3" spans="1:6" x14ac:dyDescent="0.25">
      <c r="A3" s="25"/>
      <c r="B3" s="25"/>
      <c r="C3" s="65"/>
      <c r="D3" s="27"/>
      <c r="E3" s="25"/>
      <c r="F3" s="25"/>
    </row>
    <row r="4" spans="1:6" ht="15.75" x14ac:dyDescent="0.25">
      <c r="A4" s="25"/>
      <c r="B4" s="25"/>
      <c r="C4" s="28" t="s">
        <v>122</v>
      </c>
      <c r="D4" s="27"/>
      <c r="E4" s="25"/>
      <c r="F4" s="25"/>
    </row>
    <row r="5" spans="1:6" ht="15.75" thickBot="1" x14ac:dyDescent="0.3">
      <c r="A5" s="29"/>
      <c r="B5" s="29"/>
      <c r="C5" s="30"/>
      <c r="D5" s="31"/>
      <c r="E5" s="32"/>
      <c r="F5" s="25"/>
    </row>
    <row r="6" spans="1:6" x14ac:dyDescent="0.25">
      <c r="A6" s="518" t="s">
        <v>127</v>
      </c>
      <c r="B6" s="519"/>
      <c r="C6" s="519"/>
      <c r="D6" s="519"/>
      <c r="E6" s="520"/>
      <c r="F6" s="25"/>
    </row>
    <row r="7" spans="1:6" x14ac:dyDescent="0.25">
      <c r="A7" s="521" t="s">
        <v>0</v>
      </c>
      <c r="B7" s="522"/>
      <c r="C7" s="522"/>
      <c r="D7" s="522"/>
      <c r="E7" s="523"/>
      <c r="F7" s="25"/>
    </row>
    <row r="8" spans="1:6" x14ac:dyDescent="0.25">
      <c r="A8" s="524"/>
      <c r="B8" s="525"/>
      <c r="C8" s="111"/>
      <c r="D8" s="111"/>
      <c r="E8" s="112"/>
      <c r="F8" s="25"/>
    </row>
    <row r="9" spans="1:6" ht="24.75" x14ac:dyDescent="0.25">
      <c r="A9" s="526" t="s">
        <v>1</v>
      </c>
      <c r="B9" s="527"/>
      <c r="C9" s="113" t="s">
        <v>2</v>
      </c>
      <c r="D9" s="113" t="s">
        <v>3</v>
      </c>
      <c r="E9" s="114" t="s">
        <v>122</v>
      </c>
      <c r="F9" s="25"/>
    </row>
    <row r="10" spans="1:6" x14ac:dyDescent="0.25">
      <c r="A10" s="528" t="s">
        <v>95</v>
      </c>
      <c r="B10" s="529"/>
      <c r="C10" s="529"/>
      <c r="D10" s="529"/>
      <c r="E10" s="530"/>
      <c r="F10" s="25"/>
    </row>
    <row r="11" spans="1:6" x14ac:dyDescent="0.25">
      <c r="A11" s="531" t="s">
        <v>4</v>
      </c>
      <c r="B11" s="381"/>
      <c r="C11" s="115" t="s">
        <v>5</v>
      </c>
      <c r="D11" s="116">
        <v>112</v>
      </c>
      <c r="E11" s="58">
        <v>30000</v>
      </c>
      <c r="F11" s="25"/>
    </row>
    <row r="12" spans="1:6" x14ac:dyDescent="0.25">
      <c r="A12" s="531" t="s">
        <v>6</v>
      </c>
      <c r="B12" s="381"/>
      <c r="C12" s="117" t="s">
        <v>7</v>
      </c>
      <c r="D12" s="118">
        <v>112</v>
      </c>
      <c r="E12" s="58"/>
      <c r="F12" s="25"/>
    </row>
    <row r="13" spans="1:6" x14ac:dyDescent="0.25">
      <c r="A13" s="349" t="s">
        <v>85</v>
      </c>
      <c r="B13" s="350"/>
      <c r="C13" s="119">
        <v>339014</v>
      </c>
      <c r="D13" s="120">
        <v>112</v>
      </c>
      <c r="E13" s="16">
        <f>SUM(E11:E12)</f>
        <v>30000</v>
      </c>
      <c r="F13" s="25"/>
    </row>
    <row r="14" spans="1:6" x14ac:dyDescent="0.25">
      <c r="A14" s="531" t="s">
        <v>8</v>
      </c>
      <c r="B14" s="381"/>
      <c r="C14" s="117" t="s">
        <v>9</v>
      </c>
      <c r="D14" s="117">
        <v>112</v>
      </c>
      <c r="E14" s="58"/>
      <c r="F14" s="25"/>
    </row>
    <row r="15" spans="1:6" x14ac:dyDescent="0.25">
      <c r="A15" s="349" t="s">
        <v>85</v>
      </c>
      <c r="B15" s="350"/>
      <c r="C15" s="119">
        <v>339018</v>
      </c>
      <c r="D15" s="119">
        <v>112</v>
      </c>
      <c r="E15" s="16">
        <f>SUM(E14)</f>
        <v>0</v>
      </c>
      <c r="F15" s="25"/>
    </row>
    <row r="16" spans="1:6" x14ac:dyDescent="0.25">
      <c r="A16" s="531" t="s">
        <v>10</v>
      </c>
      <c r="B16" s="381"/>
      <c r="C16" s="115" t="s">
        <v>11</v>
      </c>
      <c r="D16" s="116">
        <v>112</v>
      </c>
      <c r="E16" s="58">
        <v>35000</v>
      </c>
      <c r="F16" s="25"/>
    </row>
    <row r="17" spans="1:6" x14ac:dyDescent="0.25">
      <c r="A17" s="349" t="s">
        <v>85</v>
      </c>
      <c r="B17" s="350"/>
      <c r="C17" s="119">
        <v>339020</v>
      </c>
      <c r="D17" s="120">
        <v>112</v>
      </c>
      <c r="E17" s="16">
        <f>SUM(E16)</f>
        <v>35000</v>
      </c>
      <c r="F17" s="25"/>
    </row>
    <row r="18" spans="1:6" x14ac:dyDescent="0.25">
      <c r="A18" s="531" t="s">
        <v>12</v>
      </c>
      <c r="B18" s="381"/>
      <c r="C18" s="117" t="s">
        <v>13</v>
      </c>
      <c r="D18" s="118">
        <v>112</v>
      </c>
      <c r="E18" s="58">
        <v>35000</v>
      </c>
      <c r="F18" s="25"/>
    </row>
    <row r="19" spans="1:6" x14ac:dyDescent="0.25">
      <c r="A19" s="531" t="s">
        <v>14</v>
      </c>
      <c r="B19" s="381"/>
      <c r="C19" s="117" t="s">
        <v>15</v>
      </c>
      <c r="D19" s="118">
        <v>112</v>
      </c>
      <c r="E19" s="58">
        <v>10000</v>
      </c>
      <c r="F19" s="25"/>
    </row>
    <row r="20" spans="1:6" x14ac:dyDescent="0.25">
      <c r="A20" s="349" t="s">
        <v>85</v>
      </c>
      <c r="B20" s="350"/>
      <c r="C20" s="119">
        <v>339030</v>
      </c>
      <c r="D20" s="120">
        <v>112</v>
      </c>
      <c r="E20" s="16">
        <f>SUM(E18:E19)</f>
        <v>45000</v>
      </c>
      <c r="F20" s="25"/>
    </row>
    <row r="21" spans="1:6" x14ac:dyDescent="0.25">
      <c r="A21" s="532" t="s">
        <v>103</v>
      </c>
      <c r="B21" s="533"/>
      <c r="C21" s="117" t="s">
        <v>16</v>
      </c>
      <c r="D21" s="118">
        <v>112</v>
      </c>
      <c r="E21" s="58">
        <v>5000</v>
      </c>
      <c r="F21" s="25"/>
    </row>
    <row r="22" spans="1:6" x14ac:dyDescent="0.25">
      <c r="A22" s="349" t="s">
        <v>85</v>
      </c>
      <c r="B22" s="350"/>
      <c r="C22" s="119">
        <v>339031</v>
      </c>
      <c r="D22" s="120">
        <v>112</v>
      </c>
      <c r="E22" s="16">
        <f>SUM(E21)</f>
        <v>5000</v>
      </c>
      <c r="F22" s="25"/>
    </row>
    <row r="23" spans="1:6" x14ac:dyDescent="0.25">
      <c r="A23" s="531" t="s">
        <v>17</v>
      </c>
      <c r="B23" s="381"/>
      <c r="C23" s="115" t="s">
        <v>18</v>
      </c>
      <c r="D23" s="116">
        <v>112</v>
      </c>
      <c r="E23" s="58">
        <v>5000</v>
      </c>
      <c r="F23" s="25"/>
    </row>
    <row r="24" spans="1:6" x14ac:dyDescent="0.25">
      <c r="A24" s="349" t="s">
        <v>85</v>
      </c>
      <c r="B24" s="350"/>
      <c r="C24" s="119">
        <v>339032</v>
      </c>
      <c r="D24" s="120">
        <v>112</v>
      </c>
      <c r="E24" s="16">
        <f>SUM(E23)</f>
        <v>5000</v>
      </c>
      <c r="F24" s="25"/>
    </row>
    <row r="25" spans="1:6" x14ac:dyDescent="0.25">
      <c r="A25" s="531" t="s">
        <v>19</v>
      </c>
      <c r="B25" s="381"/>
      <c r="C25" s="117" t="s">
        <v>20</v>
      </c>
      <c r="D25" s="118">
        <v>112</v>
      </c>
      <c r="E25" s="58">
        <v>15000</v>
      </c>
      <c r="F25" s="25"/>
    </row>
    <row r="26" spans="1:6" x14ac:dyDescent="0.25">
      <c r="A26" s="531" t="s">
        <v>21</v>
      </c>
      <c r="B26" s="381"/>
      <c r="C26" s="115" t="s">
        <v>22</v>
      </c>
      <c r="D26" s="116">
        <v>112</v>
      </c>
      <c r="E26" s="58">
        <v>10000</v>
      </c>
      <c r="F26" s="25"/>
    </row>
    <row r="27" spans="1:6" x14ac:dyDescent="0.25">
      <c r="A27" s="531" t="s">
        <v>23</v>
      </c>
      <c r="B27" s="381"/>
      <c r="C27" s="117" t="s">
        <v>24</v>
      </c>
      <c r="D27" s="118">
        <v>112</v>
      </c>
      <c r="E27" s="58">
        <v>20000</v>
      </c>
      <c r="F27" s="25"/>
    </row>
    <row r="28" spans="1:6" x14ac:dyDescent="0.25">
      <c r="A28" s="349" t="s">
        <v>85</v>
      </c>
      <c r="B28" s="350"/>
      <c r="C28" s="119">
        <v>339033</v>
      </c>
      <c r="D28" s="120">
        <v>112</v>
      </c>
      <c r="E28" s="16">
        <f>SUM(E25:E27)</f>
        <v>45000</v>
      </c>
      <c r="F28" s="25"/>
    </row>
    <row r="29" spans="1:6" x14ac:dyDescent="0.25">
      <c r="A29" s="531" t="s">
        <v>25</v>
      </c>
      <c r="B29" s="381"/>
      <c r="C29" s="115" t="s">
        <v>26</v>
      </c>
      <c r="D29" s="116">
        <v>112</v>
      </c>
      <c r="E29" s="58"/>
      <c r="F29" s="25"/>
    </row>
    <row r="30" spans="1:6" x14ac:dyDescent="0.25">
      <c r="A30" s="531" t="s">
        <v>27</v>
      </c>
      <c r="B30" s="381"/>
      <c r="C30" s="117" t="s">
        <v>28</v>
      </c>
      <c r="D30" s="118">
        <v>112</v>
      </c>
      <c r="E30" s="58"/>
      <c r="F30" s="25"/>
    </row>
    <row r="31" spans="1:6" x14ac:dyDescent="0.25">
      <c r="A31" s="349" t="s">
        <v>85</v>
      </c>
      <c r="B31" s="350"/>
      <c r="C31" s="119">
        <v>339035</v>
      </c>
      <c r="D31" s="120">
        <v>112</v>
      </c>
      <c r="E31" s="16">
        <f>SUM(E29:E30)</f>
        <v>0</v>
      </c>
      <c r="F31" s="25"/>
    </row>
    <row r="32" spans="1:6" x14ac:dyDescent="0.25">
      <c r="A32" s="531" t="s">
        <v>29</v>
      </c>
      <c r="B32" s="381"/>
      <c r="C32" s="115" t="s">
        <v>30</v>
      </c>
      <c r="D32" s="116">
        <v>112</v>
      </c>
      <c r="E32" s="58">
        <v>20000</v>
      </c>
      <c r="F32" s="25"/>
    </row>
    <row r="33" spans="1:6" x14ac:dyDescent="0.25">
      <c r="A33" s="531" t="s">
        <v>31</v>
      </c>
      <c r="B33" s="381"/>
      <c r="C33" s="117" t="s">
        <v>32</v>
      </c>
      <c r="D33" s="118">
        <v>112</v>
      </c>
      <c r="E33" s="58"/>
      <c r="F33" s="25"/>
    </row>
    <row r="34" spans="1:6" x14ac:dyDescent="0.25">
      <c r="A34" s="531" t="s">
        <v>33</v>
      </c>
      <c r="B34" s="381"/>
      <c r="C34" s="115" t="s">
        <v>34</v>
      </c>
      <c r="D34" s="116">
        <v>112</v>
      </c>
      <c r="E34" s="58"/>
      <c r="F34" s="25"/>
    </row>
    <row r="35" spans="1:6" x14ac:dyDescent="0.25">
      <c r="A35" s="531" t="s">
        <v>35</v>
      </c>
      <c r="B35" s="381"/>
      <c r="C35" s="117" t="s">
        <v>36</v>
      </c>
      <c r="D35" s="116">
        <v>112</v>
      </c>
      <c r="E35" s="58"/>
      <c r="F35" s="25"/>
    </row>
    <row r="36" spans="1:6" x14ac:dyDescent="0.25">
      <c r="A36" s="349" t="s">
        <v>85</v>
      </c>
      <c r="B36" s="350"/>
      <c r="C36" s="119">
        <v>339036</v>
      </c>
      <c r="D36" s="120">
        <v>112</v>
      </c>
      <c r="E36" s="16">
        <f>SUM(E32:E35)</f>
        <v>20000</v>
      </c>
      <c r="F36" s="25"/>
    </row>
    <row r="37" spans="1:6" x14ac:dyDescent="0.25">
      <c r="A37" s="531" t="s">
        <v>38</v>
      </c>
      <c r="B37" s="381"/>
      <c r="C37" s="117" t="s">
        <v>37</v>
      </c>
      <c r="D37" s="118">
        <v>112</v>
      </c>
      <c r="E37" s="58">
        <v>315000</v>
      </c>
      <c r="F37" s="25"/>
    </row>
    <row r="38" spans="1:6" x14ac:dyDescent="0.25">
      <c r="A38" s="531" t="s">
        <v>39</v>
      </c>
      <c r="B38" s="381"/>
      <c r="C38" s="115" t="s">
        <v>40</v>
      </c>
      <c r="D38" s="116">
        <v>112</v>
      </c>
      <c r="E38" s="58"/>
      <c r="F38" s="25"/>
    </row>
    <row r="39" spans="1:6" x14ac:dyDescent="0.25">
      <c r="A39" s="349" t="s">
        <v>85</v>
      </c>
      <c r="B39" s="350"/>
      <c r="C39" s="119">
        <v>339037</v>
      </c>
      <c r="D39" s="120">
        <v>112</v>
      </c>
      <c r="E39" s="16">
        <f>SUM(E37:E38)</f>
        <v>315000</v>
      </c>
      <c r="F39" s="25"/>
    </row>
    <row r="40" spans="1:6" x14ac:dyDescent="0.25">
      <c r="A40" s="531" t="s">
        <v>41</v>
      </c>
      <c r="B40" s="381"/>
      <c r="C40" s="117" t="s">
        <v>42</v>
      </c>
      <c r="D40" s="118">
        <v>112</v>
      </c>
      <c r="E40" s="58">
        <v>43000</v>
      </c>
      <c r="F40" s="25"/>
    </row>
    <row r="41" spans="1:6" x14ac:dyDescent="0.25">
      <c r="A41" s="534" t="s">
        <v>43</v>
      </c>
      <c r="B41" s="404"/>
      <c r="C41" s="116" t="s">
        <v>44</v>
      </c>
      <c r="D41" s="116">
        <v>112</v>
      </c>
      <c r="E41" s="58"/>
      <c r="F41" s="25"/>
    </row>
    <row r="42" spans="1:6" x14ac:dyDescent="0.25">
      <c r="A42" s="534" t="s">
        <v>45</v>
      </c>
      <c r="B42" s="404"/>
      <c r="C42" s="116" t="s">
        <v>46</v>
      </c>
      <c r="D42" s="116">
        <v>112</v>
      </c>
      <c r="E42" s="58"/>
      <c r="F42" s="25"/>
    </row>
    <row r="43" spans="1:6" x14ac:dyDescent="0.25">
      <c r="A43" s="534" t="s">
        <v>47</v>
      </c>
      <c r="B43" s="404"/>
      <c r="C43" s="116" t="s">
        <v>48</v>
      </c>
      <c r="D43" s="116">
        <v>112</v>
      </c>
      <c r="E43" s="58"/>
      <c r="F43" s="25"/>
    </row>
    <row r="44" spans="1:6" x14ac:dyDescent="0.25">
      <c r="A44" s="531" t="s">
        <v>49</v>
      </c>
      <c r="B44" s="381"/>
      <c r="C44" s="115" t="s">
        <v>50</v>
      </c>
      <c r="D44" s="116">
        <v>112</v>
      </c>
      <c r="E44" s="58"/>
      <c r="F44" s="25"/>
    </row>
    <row r="45" spans="1:6" x14ac:dyDescent="0.25">
      <c r="A45" s="531" t="s">
        <v>33</v>
      </c>
      <c r="B45" s="381"/>
      <c r="C45" s="115" t="s">
        <v>51</v>
      </c>
      <c r="D45" s="116">
        <v>112</v>
      </c>
      <c r="E45" s="58">
        <v>35000</v>
      </c>
      <c r="F45" s="25"/>
    </row>
    <row r="46" spans="1:6" x14ac:dyDescent="0.25">
      <c r="A46" s="534" t="s">
        <v>52</v>
      </c>
      <c r="B46" s="404"/>
      <c r="C46" s="116" t="s">
        <v>53</v>
      </c>
      <c r="D46" s="116">
        <v>112</v>
      </c>
      <c r="E46" s="58"/>
      <c r="F46" s="25"/>
    </row>
    <row r="47" spans="1:6" x14ac:dyDescent="0.25">
      <c r="A47" s="534" t="s">
        <v>39</v>
      </c>
      <c r="B47" s="404"/>
      <c r="C47" s="116" t="s">
        <v>54</v>
      </c>
      <c r="D47" s="116">
        <v>112</v>
      </c>
      <c r="E47" s="58"/>
      <c r="F47" s="25"/>
    </row>
    <row r="48" spans="1:6" x14ac:dyDescent="0.25">
      <c r="A48" s="534" t="s">
        <v>55</v>
      </c>
      <c r="B48" s="404"/>
      <c r="C48" s="116" t="s">
        <v>56</v>
      </c>
      <c r="D48" s="116">
        <v>112</v>
      </c>
      <c r="E48" s="58"/>
      <c r="F48" s="25"/>
    </row>
    <row r="49" spans="1:6" x14ac:dyDescent="0.25">
      <c r="A49" s="531" t="s">
        <v>35</v>
      </c>
      <c r="B49" s="381"/>
      <c r="C49" s="115" t="s">
        <v>57</v>
      </c>
      <c r="D49" s="116">
        <v>112</v>
      </c>
      <c r="E49" s="58"/>
      <c r="F49" s="25"/>
    </row>
    <row r="50" spans="1:6" x14ac:dyDescent="0.25">
      <c r="A50" s="534" t="s">
        <v>58</v>
      </c>
      <c r="B50" s="404"/>
      <c r="C50" s="116" t="s">
        <v>59</v>
      </c>
      <c r="D50" s="116">
        <v>112</v>
      </c>
      <c r="E50" s="58"/>
      <c r="F50" s="25"/>
    </row>
    <row r="51" spans="1:6" x14ac:dyDescent="0.25">
      <c r="A51" s="349" t="s">
        <v>85</v>
      </c>
      <c r="B51" s="350"/>
      <c r="C51" s="120">
        <v>339039</v>
      </c>
      <c r="D51" s="120">
        <v>112</v>
      </c>
      <c r="E51" s="16">
        <f>SUM(E40:E50)</f>
        <v>78000</v>
      </c>
      <c r="F51" s="25"/>
    </row>
    <row r="52" spans="1:6" x14ac:dyDescent="0.25">
      <c r="A52" s="534" t="s">
        <v>61</v>
      </c>
      <c r="B52" s="404"/>
      <c r="C52" s="116" t="s">
        <v>62</v>
      </c>
      <c r="D52" s="116">
        <v>112</v>
      </c>
      <c r="E52" s="58">
        <v>5000</v>
      </c>
      <c r="F52" s="25"/>
    </row>
    <row r="53" spans="1:6" x14ac:dyDescent="0.25">
      <c r="A53" s="349" t="s">
        <v>85</v>
      </c>
      <c r="B53" s="350"/>
      <c r="C53" s="120">
        <v>339047</v>
      </c>
      <c r="D53" s="120">
        <v>112</v>
      </c>
      <c r="E53" s="16">
        <f>SUM(E52)</f>
        <v>5000</v>
      </c>
      <c r="F53" s="25"/>
    </row>
    <row r="54" spans="1:6" x14ac:dyDescent="0.25">
      <c r="A54" s="534" t="s">
        <v>63</v>
      </c>
      <c r="B54" s="404"/>
      <c r="C54" s="116" t="s">
        <v>64</v>
      </c>
      <c r="D54" s="116">
        <v>112</v>
      </c>
      <c r="E54" s="58"/>
      <c r="F54" s="25"/>
    </row>
    <row r="55" spans="1:6" x14ac:dyDescent="0.25">
      <c r="A55" s="349" t="s">
        <v>85</v>
      </c>
      <c r="B55" s="350"/>
      <c r="C55" s="120">
        <v>339093</v>
      </c>
      <c r="D55" s="120">
        <v>112</v>
      </c>
      <c r="E55" s="16">
        <f>SUM(E54)</f>
        <v>0</v>
      </c>
      <c r="F55" s="25"/>
    </row>
    <row r="56" spans="1:6" x14ac:dyDescent="0.25">
      <c r="A56" s="535" t="s">
        <v>86</v>
      </c>
      <c r="B56" s="536"/>
      <c r="C56" s="121">
        <v>339000</v>
      </c>
      <c r="D56" s="121">
        <v>112</v>
      </c>
      <c r="E56" s="17">
        <f>SUM(E13,E15,E17,E20,E22,E24,E28,E31,E36,E39,E51,E53,E55)</f>
        <v>583000</v>
      </c>
      <c r="F56" s="25"/>
    </row>
    <row r="57" spans="1:6" x14ac:dyDescent="0.25">
      <c r="A57" s="534" t="s">
        <v>65</v>
      </c>
      <c r="B57" s="404"/>
      <c r="C57" s="116" t="s">
        <v>66</v>
      </c>
      <c r="D57" s="116">
        <v>112</v>
      </c>
      <c r="E57" s="58"/>
      <c r="F57" s="25"/>
    </row>
    <row r="58" spans="1:6" x14ac:dyDescent="0.25">
      <c r="A58" s="349" t="s">
        <v>85</v>
      </c>
      <c r="B58" s="350"/>
      <c r="C58" s="120">
        <v>339147</v>
      </c>
      <c r="D58" s="120">
        <v>112</v>
      </c>
      <c r="E58" s="16">
        <f>SUM(E57)</f>
        <v>0</v>
      </c>
      <c r="F58" s="25"/>
    </row>
    <row r="59" spans="1:6" x14ac:dyDescent="0.25">
      <c r="A59" s="537" t="s">
        <v>67</v>
      </c>
      <c r="B59" s="538"/>
      <c r="C59" s="122" t="s">
        <v>68</v>
      </c>
      <c r="D59" s="116">
        <v>112</v>
      </c>
      <c r="E59" s="58"/>
      <c r="F59" s="25"/>
    </row>
    <row r="60" spans="1:6" x14ac:dyDescent="0.25">
      <c r="A60" s="349" t="s">
        <v>85</v>
      </c>
      <c r="B60" s="350"/>
      <c r="C60" s="120">
        <v>339147</v>
      </c>
      <c r="D60" s="120">
        <v>112</v>
      </c>
      <c r="E60" s="16">
        <f>SUM(E59)</f>
        <v>0</v>
      </c>
      <c r="F60" s="25"/>
    </row>
    <row r="61" spans="1:6" x14ac:dyDescent="0.25">
      <c r="A61" s="539" t="s">
        <v>86</v>
      </c>
      <c r="B61" s="540"/>
      <c r="C61" s="123">
        <v>339100</v>
      </c>
      <c r="D61" s="123">
        <v>112</v>
      </c>
      <c r="E61" s="103">
        <f>SUM(E58,E60)</f>
        <v>0</v>
      </c>
      <c r="F61" s="25"/>
    </row>
    <row r="62" spans="1:6" x14ac:dyDescent="0.25">
      <c r="A62" s="541" t="s">
        <v>129</v>
      </c>
      <c r="B62" s="542"/>
      <c r="C62" s="124"/>
      <c r="D62" s="125"/>
      <c r="E62" s="104">
        <f>SUM(E56,E61)</f>
        <v>583000</v>
      </c>
      <c r="F62" s="25"/>
    </row>
    <row r="63" spans="1:6" x14ac:dyDescent="0.25">
      <c r="A63" s="543" t="s">
        <v>96</v>
      </c>
      <c r="B63" s="544"/>
      <c r="C63" s="544"/>
      <c r="D63" s="544"/>
      <c r="E63" s="545"/>
      <c r="F63" s="25"/>
    </row>
    <row r="64" spans="1:6" x14ac:dyDescent="0.25">
      <c r="A64" s="534" t="s">
        <v>14</v>
      </c>
      <c r="B64" s="404"/>
      <c r="C64" s="116" t="s">
        <v>69</v>
      </c>
      <c r="D64" s="116">
        <v>112</v>
      </c>
      <c r="E64" s="58">
        <v>10000</v>
      </c>
      <c r="F64" s="25"/>
    </row>
    <row r="65" spans="1:6" x14ac:dyDescent="0.25">
      <c r="A65" s="349" t="s">
        <v>85</v>
      </c>
      <c r="B65" s="350"/>
      <c r="C65" s="120">
        <v>449030</v>
      </c>
      <c r="D65" s="120">
        <v>112</v>
      </c>
      <c r="E65" s="16">
        <f>SUM(E64)</f>
        <v>10000</v>
      </c>
      <c r="F65" s="25"/>
    </row>
    <row r="66" spans="1:6" x14ac:dyDescent="0.25">
      <c r="A66" s="534" t="s">
        <v>70</v>
      </c>
      <c r="B66" s="404"/>
      <c r="C66" s="116" t="s">
        <v>71</v>
      </c>
      <c r="D66" s="116">
        <v>112</v>
      </c>
      <c r="E66" s="58">
        <v>5000</v>
      </c>
      <c r="F66" s="25"/>
    </row>
    <row r="67" spans="1:6" x14ac:dyDescent="0.25">
      <c r="A67" s="349" t="s">
        <v>85</v>
      </c>
      <c r="B67" s="350"/>
      <c r="C67" s="120">
        <v>449036</v>
      </c>
      <c r="D67" s="120">
        <v>112</v>
      </c>
      <c r="E67" s="16">
        <f>SUM(E66)</f>
        <v>5000</v>
      </c>
      <c r="F67" s="25"/>
    </row>
    <row r="68" spans="1:6" x14ac:dyDescent="0.25">
      <c r="A68" s="534" t="s">
        <v>70</v>
      </c>
      <c r="B68" s="404"/>
      <c r="C68" s="116" t="s">
        <v>72</v>
      </c>
      <c r="D68" s="116">
        <v>112</v>
      </c>
      <c r="E68" s="58">
        <v>5000</v>
      </c>
      <c r="F68" s="25"/>
    </row>
    <row r="69" spans="1:6" x14ac:dyDescent="0.25">
      <c r="A69" s="349" t="s">
        <v>85</v>
      </c>
      <c r="B69" s="350"/>
      <c r="C69" s="120">
        <v>449039</v>
      </c>
      <c r="D69" s="120">
        <v>112</v>
      </c>
      <c r="E69" s="16">
        <f>SUM(E68)</f>
        <v>5000</v>
      </c>
      <c r="F69" s="25"/>
    </row>
    <row r="70" spans="1:6" x14ac:dyDescent="0.25">
      <c r="A70" s="534" t="s">
        <v>73</v>
      </c>
      <c r="B70" s="404"/>
      <c r="C70" s="116" t="s">
        <v>74</v>
      </c>
      <c r="D70" s="116">
        <v>112</v>
      </c>
      <c r="E70" s="58">
        <v>13150</v>
      </c>
      <c r="F70" s="25"/>
    </row>
    <row r="71" spans="1:6" x14ac:dyDescent="0.25">
      <c r="A71" s="349" t="s">
        <v>85</v>
      </c>
      <c r="B71" s="350"/>
      <c r="C71" s="120">
        <v>449051</v>
      </c>
      <c r="D71" s="120">
        <v>112</v>
      </c>
      <c r="E71" s="16">
        <f>E70</f>
        <v>13150</v>
      </c>
      <c r="F71" s="25"/>
    </row>
    <row r="72" spans="1:6" x14ac:dyDescent="0.25">
      <c r="A72" s="534" t="s">
        <v>75</v>
      </c>
      <c r="B72" s="404"/>
      <c r="C72" s="116" t="s">
        <v>76</v>
      </c>
      <c r="D72" s="116">
        <v>112</v>
      </c>
      <c r="E72" s="58">
        <v>157203.22</v>
      </c>
      <c r="F72" s="25"/>
    </row>
    <row r="73" spans="1:6" x14ac:dyDescent="0.25">
      <c r="A73" s="534" t="s">
        <v>77</v>
      </c>
      <c r="B73" s="404"/>
      <c r="C73" s="116" t="s">
        <v>78</v>
      </c>
      <c r="D73" s="116">
        <v>112</v>
      </c>
      <c r="E73" s="58">
        <v>10000</v>
      </c>
      <c r="F73" s="25"/>
    </row>
    <row r="74" spans="1:6" x14ac:dyDescent="0.25">
      <c r="A74" s="534" t="s">
        <v>79</v>
      </c>
      <c r="B74" s="404"/>
      <c r="C74" s="116" t="s">
        <v>80</v>
      </c>
      <c r="D74" s="116">
        <v>112</v>
      </c>
      <c r="E74" s="58"/>
      <c r="F74" s="25"/>
    </row>
    <row r="75" spans="1:6" x14ac:dyDescent="0.25">
      <c r="A75" s="349" t="s">
        <v>85</v>
      </c>
      <c r="B75" s="350"/>
      <c r="C75" s="120">
        <v>449052</v>
      </c>
      <c r="D75" s="120">
        <v>112</v>
      </c>
      <c r="E75" s="16">
        <f>SUM(E72:E74)</f>
        <v>167203.22</v>
      </c>
      <c r="F75" s="25"/>
    </row>
    <row r="76" spans="1:6" x14ac:dyDescent="0.25">
      <c r="A76" s="553" t="s">
        <v>86</v>
      </c>
      <c r="B76" s="554"/>
      <c r="C76" s="126">
        <v>449000</v>
      </c>
      <c r="D76" s="126">
        <v>112</v>
      </c>
      <c r="E76" s="105">
        <f>SUM(E65,E67,E69,E71,E75)</f>
        <v>200353.22</v>
      </c>
      <c r="F76" s="25"/>
    </row>
    <row r="77" spans="1:6" x14ac:dyDescent="0.25">
      <c r="A77" s="534" t="s">
        <v>81</v>
      </c>
      <c r="B77" s="404"/>
      <c r="C77" s="116" t="s">
        <v>82</v>
      </c>
      <c r="D77" s="116">
        <v>112</v>
      </c>
      <c r="E77" s="58"/>
      <c r="F77" s="25"/>
    </row>
    <row r="78" spans="1:6" x14ac:dyDescent="0.25">
      <c r="A78" s="349" t="s">
        <v>85</v>
      </c>
      <c r="B78" s="350"/>
      <c r="C78" s="127">
        <v>459061</v>
      </c>
      <c r="D78" s="127">
        <v>112</v>
      </c>
      <c r="E78" s="16">
        <f>SUM(E77)</f>
        <v>0</v>
      </c>
      <c r="F78" s="25"/>
    </row>
    <row r="79" spans="1:6" x14ac:dyDescent="0.25">
      <c r="A79" s="546" t="s">
        <v>86</v>
      </c>
      <c r="B79" s="547"/>
      <c r="C79" s="128">
        <v>459000</v>
      </c>
      <c r="D79" s="128">
        <v>112</v>
      </c>
      <c r="E79" s="106">
        <f>SUM(E78)</f>
        <v>0</v>
      </c>
      <c r="F79" s="25"/>
    </row>
    <row r="80" spans="1:6" x14ac:dyDescent="0.25">
      <c r="A80" s="548" t="s">
        <v>131</v>
      </c>
      <c r="B80" s="549"/>
      <c r="C80" s="129"/>
      <c r="D80" s="129"/>
      <c r="E80" s="107">
        <f>SUM(E76,E79)</f>
        <v>200353.22</v>
      </c>
      <c r="F80" s="25"/>
    </row>
    <row r="81" spans="1:6" ht="15.75" thickBot="1" x14ac:dyDescent="0.3">
      <c r="A81" s="550" t="s">
        <v>130</v>
      </c>
      <c r="B81" s="551"/>
      <c r="C81" s="131"/>
      <c r="D81" s="130"/>
      <c r="E81" s="15">
        <f>SUM(E62,E80)</f>
        <v>783353.22</v>
      </c>
      <c r="F81" s="25"/>
    </row>
    <row r="82" spans="1:6" x14ac:dyDescent="0.25">
      <c r="A82" s="25"/>
      <c r="B82" s="25"/>
      <c r="C82" s="25"/>
      <c r="D82" s="25"/>
      <c r="E82" s="25"/>
      <c r="F82" s="25"/>
    </row>
    <row r="83" spans="1:6" x14ac:dyDescent="0.25">
      <c r="A83" s="25"/>
      <c r="B83" s="25"/>
      <c r="C83" s="25"/>
      <c r="D83" s="25"/>
      <c r="E83" s="25"/>
      <c r="F83" s="25"/>
    </row>
    <row r="84" spans="1:6" x14ac:dyDescent="0.25">
      <c r="A84" s="552" t="s">
        <v>87</v>
      </c>
      <c r="B84" s="552"/>
      <c r="C84" s="552"/>
      <c r="D84" s="552"/>
      <c r="E84" s="552"/>
      <c r="F84" s="25"/>
    </row>
    <row r="85" spans="1:6" ht="15.75" thickBot="1" x14ac:dyDescent="0.3">
      <c r="A85" s="340"/>
      <c r="B85" s="340"/>
      <c r="C85" s="132"/>
      <c r="D85" s="133"/>
      <c r="E85" s="134"/>
      <c r="F85" s="25"/>
    </row>
    <row r="86" spans="1:6" ht="25.5" thickBot="1" x14ac:dyDescent="0.3">
      <c r="A86" s="341" t="s">
        <v>1</v>
      </c>
      <c r="B86" s="342"/>
      <c r="C86" s="136" t="s">
        <v>2</v>
      </c>
      <c r="D86" s="136" t="s">
        <v>3</v>
      </c>
      <c r="E86" s="135" t="s">
        <v>122</v>
      </c>
      <c r="F86" s="25"/>
    </row>
    <row r="87" spans="1:6" ht="15.75" thickBot="1" x14ac:dyDescent="0.3">
      <c r="A87" s="346" t="s">
        <v>95</v>
      </c>
      <c r="B87" s="347"/>
      <c r="C87" s="347"/>
      <c r="D87" s="347"/>
      <c r="E87" s="348"/>
      <c r="F87" s="25"/>
    </row>
    <row r="88" spans="1:6" x14ac:dyDescent="0.25">
      <c r="A88" s="303" t="s">
        <v>8</v>
      </c>
      <c r="B88" s="304"/>
      <c r="C88" s="140">
        <v>339018</v>
      </c>
      <c r="D88" s="141">
        <v>100</v>
      </c>
      <c r="E88" s="58">
        <v>23203.22</v>
      </c>
      <c r="F88" s="25"/>
    </row>
    <row r="89" spans="1:6" x14ac:dyDescent="0.25">
      <c r="A89" s="303" t="s">
        <v>12</v>
      </c>
      <c r="B89" s="304"/>
      <c r="C89" s="138">
        <v>339030</v>
      </c>
      <c r="D89" s="141">
        <v>100</v>
      </c>
      <c r="E89" s="58"/>
      <c r="F89" s="25"/>
    </row>
    <row r="90" spans="1:6" x14ac:dyDescent="0.25">
      <c r="A90" s="303" t="s">
        <v>88</v>
      </c>
      <c r="B90" s="304"/>
      <c r="C90" s="140">
        <v>339031</v>
      </c>
      <c r="D90" s="142">
        <v>100</v>
      </c>
      <c r="E90" s="58"/>
      <c r="F90" s="25"/>
    </row>
    <row r="91" spans="1:6" x14ac:dyDescent="0.25">
      <c r="A91" s="303" t="s">
        <v>104</v>
      </c>
      <c r="B91" s="304"/>
      <c r="C91" s="138">
        <v>339032</v>
      </c>
      <c r="D91" s="144">
        <v>100</v>
      </c>
      <c r="E91" s="58"/>
      <c r="F91" s="25"/>
    </row>
    <row r="92" spans="1:6" x14ac:dyDescent="0.25">
      <c r="A92" s="303" t="s">
        <v>89</v>
      </c>
      <c r="B92" s="304"/>
      <c r="C92" s="139">
        <v>339033</v>
      </c>
      <c r="D92" s="143">
        <v>100</v>
      </c>
      <c r="E92" s="58"/>
      <c r="F92" s="25"/>
    </row>
    <row r="93" spans="1:6" x14ac:dyDescent="0.25">
      <c r="A93" s="303" t="s">
        <v>90</v>
      </c>
      <c r="B93" s="304"/>
      <c r="C93" s="138">
        <v>339036</v>
      </c>
      <c r="D93" s="144">
        <v>100</v>
      </c>
      <c r="E93" s="58"/>
      <c r="F93" s="25"/>
    </row>
    <row r="94" spans="1:6" x14ac:dyDescent="0.25">
      <c r="A94" s="303" t="s">
        <v>60</v>
      </c>
      <c r="B94" s="304"/>
      <c r="C94" s="137">
        <v>339039</v>
      </c>
      <c r="D94" s="145">
        <v>100</v>
      </c>
      <c r="E94" s="58"/>
      <c r="F94" s="25"/>
    </row>
    <row r="95" spans="1:6" x14ac:dyDescent="0.25">
      <c r="A95" s="355" t="s">
        <v>83</v>
      </c>
      <c r="B95" s="356"/>
      <c r="C95" s="147">
        <v>339000</v>
      </c>
      <c r="D95" s="146">
        <v>100</v>
      </c>
      <c r="E95" s="17">
        <f>SUM(E88:E94)</f>
        <v>23203.22</v>
      </c>
      <c r="F95" s="25"/>
    </row>
    <row r="96" spans="1:6" ht="15.75" thickBot="1" x14ac:dyDescent="0.3">
      <c r="A96" s="555" t="s">
        <v>129</v>
      </c>
      <c r="B96" s="556"/>
      <c r="C96" s="148"/>
      <c r="D96" s="149"/>
      <c r="E96" s="18">
        <f>E95</f>
        <v>23203.22</v>
      </c>
      <c r="F96" s="25"/>
    </row>
    <row r="97" spans="1:6" ht="15.75" thickBot="1" x14ac:dyDescent="0.3">
      <c r="A97" s="314" t="s">
        <v>96</v>
      </c>
      <c r="B97" s="315"/>
      <c r="C97" s="315"/>
      <c r="D97" s="315"/>
      <c r="E97" s="316"/>
      <c r="F97" s="25"/>
    </row>
    <row r="98" spans="1:6" x14ac:dyDescent="0.25">
      <c r="A98" s="317" t="s">
        <v>75</v>
      </c>
      <c r="B98" s="318"/>
      <c r="C98" s="138">
        <v>449052</v>
      </c>
      <c r="D98" s="144">
        <v>100</v>
      </c>
      <c r="E98" s="58"/>
      <c r="F98" s="25"/>
    </row>
    <row r="99" spans="1:6" x14ac:dyDescent="0.25">
      <c r="A99" s="353" t="s">
        <v>83</v>
      </c>
      <c r="B99" s="354"/>
      <c r="C99" s="150">
        <v>449000</v>
      </c>
      <c r="D99" s="151">
        <v>100</v>
      </c>
      <c r="E99" s="11">
        <f>SUM(E98)</f>
        <v>0</v>
      </c>
      <c r="F99" s="25"/>
    </row>
    <row r="100" spans="1:6" x14ac:dyDescent="0.25">
      <c r="A100" s="100" t="s">
        <v>84</v>
      </c>
      <c r="B100" s="153"/>
      <c r="C100" s="152">
        <v>449000</v>
      </c>
      <c r="D100" s="152">
        <v>100</v>
      </c>
      <c r="E100" s="108">
        <f>SUM(E99)</f>
        <v>0</v>
      </c>
      <c r="F100" s="25"/>
    </row>
    <row r="101" spans="1:6" x14ac:dyDescent="0.25">
      <c r="A101" s="558" t="s">
        <v>131</v>
      </c>
      <c r="B101" s="559"/>
      <c r="C101" s="154"/>
      <c r="D101" s="154"/>
      <c r="E101" s="21">
        <f>E100</f>
        <v>0</v>
      </c>
      <c r="F101" s="25"/>
    </row>
    <row r="102" spans="1:6" ht="15.75" thickBot="1" x14ac:dyDescent="0.3">
      <c r="A102" s="319" t="s">
        <v>130</v>
      </c>
      <c r="B102" s="376"/>
      <c r="C102" s="131"/>
      <c r="D102" s="130"/>
      <c r="E102" s="15">
        <f>SUM(E96,E101)</f>
        <v>23203.22</v>
      </c>
      <c r="F102" s="25"/>
    </row>
    <row r="103" spans="1:6" x14ac:dyDescent="0.25">
      <c r="A103" s="25"/>
      <c r="B103" s="25"/>
      <c r="C103" s="25"/>
      <c r="D103" s="25"/>
      <c r="E103" s="25"/>
      <c r="F103" s="25"/>
    </row>
    <row r="104" spans="1:6" ht="15.75" thickBot="1" x14ac:dyDescent="0.3">
      <c r="A104" s="25"/>
      <c r="B104" s="25"/>
      <c r="C104" s="25"/>
      <c r="D104" s="25"/>
      <c r="E104" s="25"/>
      <c r="F104" s="25"/>
    </row>
    <row r="105" spans="1:6" x14ac:dyDescent="0.25">
      <c r="A105" s="560" t="s">
        <v>91</v>
      </c>
      <c r="B105" s="561"/>
      <c r="C105" s="561"/>
      <c r="D105" s="561"/>
      <c r="E105" s="562"/>
      <c r="F105" s="25"/>
    </row>
    <row r="106" spans="1:6" x14ac:dyDescent="0.25">
      <c r="A106" s="563" t="s">
        <v>92</v>
      </c>
      <c r="B106" s="552"/>
      <c r="C106" s="552"/>
      <c r="D106" s="552"/>
      <c r="E106" s="564"/>
      <c r="F106" s="25"/>
    </row>
    <row r="107" spans="1:6" ht="15.75" thickBot="1" x14ac:dyDescent="0.3">
      <c r="A107" s="157"/>
      <c r="B107" s="156"/>
      <c r="C107" s="155"/>
      <c r="D107" s="158"/>
      <c r="E107" s="159"/>
      <c r="F107" s="25"/>
    </row>
    <row r="108" spans="1:6" ht="25.5" thickBot="1" x14ac:dyDescent="0.3">
      <c r="A108" s="368" t="s">
        <v>1</v>
      </c>
      <c r="B108" s="557"/>
      <c r="C108" s="136" t="s">
        <v>2</v>
      </c>
      <c r="D108" s="136" t="s">
        <v>3</v>
      </c>
      <c r="E108" s="160" t="s">
        <v>122</v>
      </c>
      <c r="F108" s="25"/>
    </row>
    <row r="109" spans="1:6" ht="25.5" customHeight="1" thickBot="1" x14ac:dyDescent="0.3">
      <c r="A109" s="161" t="s">
        <v>95</v>
      </c>
      <c r="B109" s="162"/>
      <c r="C109" s="162"/>
      <c r="D109" s="162"/>
      <c r="E109" s="163"/>
      <c r="F109" s="25"/>
    </row>
    <row r="110" spans="1:6" x14ac:dyDescent="0.25">
      <c r="A110" s="303" t="s">
        <v>4</v>
      </c>
      <c r="B110" s="304"/>
      <c r="C110" s="140" t="s">
        <v>5</v>
      </c>
      <c r="D110" s="144">
        <v>112</v>
      </c>
      <c r="E110" s="58">
        <v>10000</v>
      </c>
      <c r="F110" s="25"/>
    </row>
    <row r="111" spans="1:6" x14ac:dyDescent="0.25">
      <c r="A111" s="303" t="s">
        <v>93</v>
      </c>
      <c r="B111" s="304"/>
      <c r="C111" s="140" t="s">
        <v>7</v>
      </c>
      <c r="D111" s="144">
        <v>112</v>
      </c>
      <c r="E111" s="58"/>
      <c r="F111" s="25"/>
    </row>
    <row r="112" spans="1:6" x14ac:dyDescent="0.25">
      <c r="A112" s="321" t="s">
        <v>85</v>
      </c>
      <c r="B112" s="322"/>
      <c r="C112" s="164">
        <v>339014</v>
      </c>
      <c r="D112" s="127">
        <v>112</v>
      </c>
      <c r="E112" s="16">
        <f>SUM(E110:E111)</f>
        <v>10000</v>
      </c>
      <c r="F112" s="25"/>
    </row>
    <row r="113" spans="1:6" x14ac:dyDescent="0.25">
      <c r="A113" s="303" t="s">
        <v>12</v>
      </c>
      <c r="B113" s="304"/>
      <c r="C113" s="138">
        <v>339030</v>
      </c>
      <c r="D113" s="144">
        <v>112</v>
      </c>
      <c r="E113" s="58"/>
      <c r="F113" s="25"/>
    </row>
    <row r="114" spans="1:6" x14ac:dyDescent="0.25">
      <c r="A114" s="321" t="s">
        <v>85</v>
      </c>
      <c r="B114" s="322"/>
      <c r="C114" s="165">
        <v>339030</v>
      </c>
      <c r="D114" s="127">
        <v>112</v>
      </c>
      <c r="E114" s="16">
        <f>SUM(E113)</f>
        <v>0</v>
      </c>
      <c r="F114" s="25"/>
    </row>
    <row r="115" spans="1:6" x14ac:dyDescent="0.25">
      <c r="A115" s="303" t="s">
        <v>19</v>
      </c>
      <c r="B115" s="304"/>
      <c r="C115" s="138" t="s">
        <v>20</v>
      </c>
      <c r="D115" s="144">
        <v>112</v>
      </c>
      <c r="E115" s="58">
        <v>10000</v>
      </c>
      <c r="F115" s="25"/>
    </row>
    <row r="116" spans="1:6" x14ac:dyDescent="0.25">
      <c r="A116" s="303" t="s">
        <v>21</v>
      </c>
      <c r="B116" s="304"/>
      <c r="C116" s="138" t="s">
        <v>22</v>
      </c>
      <c r="D116" s="144">
        <v>112</v>
      </c>
      <c r="E116" s="58"/>
      <c r="F116" s="25"/>
    </row>
    <row r="117" spans="1:6" x14ac:dyDescent="0.25">
      <c r="A117" s="321" t="s">
        <v>85</v>
      </c>
      <c r="B117" s="322"/>
      <c r="C117" s="165">
        <v>339033</v>
      </c>
      <c r="D117" s="127">
        <v>112</v>
      </c>
      <c r="E117" s="16">
        <f>SUM(E115:E116)</f>
        <v>10000</v>
      </c>
      <c r="F117" s="25"/>
    </row>
    <row r="118" spans="1:6" x14ac:dyDescent="0.25">
      <c r="A118" s="303" t="s">
        <v>29</v>
      </c>
      <c r="B118" s="304"/>
      <c r="C118" s="138">
        <v>339036</v>
      </c>
      <c r="D118" s="144">
        <v>112</v>
      </c>
      <c r="E118" s="58"/>
      <c r="F118" s="25"/>
    </row>
    <row r="119" spans="1:6" x14ac:dyDescent="0.25">
      <c r="A119" s="321" t="s">
        <v>85</v>
      </c>
      <c r="B119" s="322"/>
      <c r="C119" s="165">
        <v>339036</v>
      </c>
      <c r="D119" s="127">
        <v>112</v>
      </c>
      <c r="E119" s="16">
        <f>SUM(E118)</f>
        <v>0</v>
      </c>
      <c r="F119" s="25"/>
    </row>
    <row r="120" spans="1:6" x14ac:dyDescent="0.25">
      <c r="A120" s="303" t="s">
        <v>94</v>
      </c>
      <c r="B120" s="304"/>
      <c r="C120" s="138">
        <v>339039</v>
      </c>
      <c r="D120" s="144">
        <v>112</v>
      </c>
      <c r="E120" s="58">
        <v>23000</v>
      </c>
      <c r="F120" s="25"/>
    </row>
    <row r="121" spans="1:6" x14ac:dyDescent="0.25">
      <c r="A121" s="321" t="s">
        <v>85</v>
      </c>
      <c r="B121" s="322"/>
      <c r="C121" s="165">
        <v>339039</v>
      </c>
      <c r="D121" s="127">
        <v>112</v>
      </c>
      <c r="E121" s="16">
        <f>SUM(E120)</f>
        <v>23000</v>
      </c>
      <c r="F121" s="25"/>
    </row>
    <row r="122" spans="1:6" x14ac:dyDescent="0.25">
      <c r="A122" s="303" t="s">
        <v>63</v>
      </c>
      <c r="B122" s="304"/>
      <c r="C122" s="141">
        <v>339093</v>
      </c>
      <c r="D122" s="144">
        <v>112</v>
      </c>
      <c r="E122" s="58"/>
      <c r="F122" s="25"/>
    </row>
    <row r="123" spans="1:6" x14ac:dyDescent="0.25">
      <c r="A123" s="435" t="s">
        <v>85</v>
      </c>
      <c r="B123" s="436"/>
      <c r="C123" s="86">
        <v>339093</v>
      </c>
      <c r="D123" s="127">
        <v>112</v>
      </c>
      <c r="E123" s="16">
        <f>SUM(E122)</f>
        <v>0</v>
      </c>
      <c r="F123" s="25"/>
    </row>
    <row r="124" spans="1:6" x14ac:dyDescent="0.25">
      <c r="A124" s="363" t="s">
        <v>83</v>
      </c>
      <c r="B124" s="364"/>
      <c r="C124" s="147">
        <v>339000</v>
      </c>
      <c r="D124" s="146">
        <v>112</v>
      </c>
      <c r="E124" s="17">
        <f>SUM(E112,E114,E117,E119,E121,E123,)</f>
        <v>43000</v>
      </c>
      <c r="F124" s="25"/>
    </row>
    <row r="125" spans="1:6" ht="15.75" thickBot="1" x14ac:dyDescent="0.3">
      <c r="A125" s="555" t="s">
        <v>129</v>
      </c>
      <c r="B125" s="556"/>
      <c r="C125" s="148"/>
      <c r="D125" s="149"/>
      <c r="E125" s="18">
        <f>E124</f>
        <v>43000</v>
      </c>
      <c r="F125" s="25"/>
    </row>
    <row r="126" spans="1:6" ht="19.5" customHeight="1" thickBot="1" x14ac:dyDescent="0.3">
      <c r="A126" s="166" t="s">
        <v>96</v>
      </c>
      <c r="B126" s="101"/>
      <c r="C126" s="101"/>
      <c r="D126" s="101"/>
      <c r="E126" s="102"/>
      <c r="F126" s="25"/>
    </row>
    <row r="127" spans="1:6" x14ac:dyDescent="0.25">
      <c r="A127" s="303" t="s">
        <v>75</v>
      </c>
      <c r="B127" s="304"/>
      <c r="C127" s="168">
        <v>449052</v>
      </c>
      <c r="D127" s="145">
        <v>112</v>
      </c>
      <c r="E127" s="58"/>
      <c r="F127" s="25"/>
    </row>
    <row r="128" spans="1:6" x14ac:dyDescent="0.25">
      <c r="A128" s="372" t="s">
        <v>83</v>
      </c>
      <c r="B128" s="574"/>
      <c r="C128" s="150">
        <v>449000</v>
      </c>
      <c r="D128" s="151">
        <v>112</v>
      </c>
      <c r="E128" s="11">
        <f>SUM(E127)</f>
        <v>0</v>
      </c>
      <c r="F128" s="25"/>
    </row>
    <row r="129" spans="1:6" x14ac:dyDescent="0.25">
      <c r="A129" s="374" t="s">
        <v>84</v>
      </c>
      <c r="B129" s="375"/>
      <c r="C129" s="167">
        <v>449000</v>
      </c>
      <c r="D129" s="167">
        <v>112</v>
      </c>
      <c r="E129" s="20">
        <f>SUM(E128)</f>
        <v>0</v>
      </c>
      <c r="F129" s="25"/>
    </row>
    <row r="130" spans="1:6" x14ac:dyDescent="0.25">
      <c r="A130" s="558" t="s">
        <v>131</v>
      </c>
      <c r="B130" s="559"/>
      <c r="C130" s="154"/>
      <c r="D130" s="154"/>
      <c r="E130" s="21">
        <f>E129</f>
        <v>0</v>
      </c>
      <c r="F130" s="25"/>
    </row>
    <row r="131" spans="1:6" ht="15.75" thickBot="1" x14ac:dyDescent="0.3">
      <c r="A131" s="319" t="s">
        <v>130</v>
      </c>
      <c r="B131" s="376"/>
      <c r="C131" s="131"/>
      <c r="D131" s="130"/>
      <c r="E131" s="15">
        <f>SUM(E125,E130)</f>
        <v>43000</v>
      </c>
      <c r="F131" s="25"/>
    </row>
    <row r="132" spans="1:6" x14ac:dyDescent="0.25">
      <c r="A132" s="25"/>
      <c r="B132" s="25"/>
      <c r="C132" s="25"/>
      <c r="D132" s="25"/>
      <c r="E132" s="25"/>
      <c r="F132" s="25"/>
    </row>
    <row r="133" spans="1:6" ht="15.75" thickBot="1" x14ac:dyDescent="0.3">
      <c r="A133" s="25"/>
      <c r="B133" s="25"/>
      <c r="C133" s="25"/>
      <c r="D133" s="25"/>
      <c r="E133" s="25"/>
      <c r="F133" s="25"/>
    </row>
    <row r="134" spans="1:6" x14ac:dyDescent="0.25">
      <c r="A134" s="575" t="s">
        <v>126</v>
      </c>
      <c r="B134" s="576"/>
      <c r="C134" s="576"/>
      <c r="D134" s="576"/>
      <c r="E134" s="577"/>
      <c r="F134" s="25"/>
    </row>
    <row r="135" spans="1:6" ht="24.75" x14ac:dyDescent="0.25">
      <c r="A135" s="548" t="s">
        <v>1</v>
      </c>
      <c r="B135" s="549"/>
      <c r="C135" s="170" t="s">
        <v>97</v>
      </c>
      <c r="D135" s="170" t="s">
        <v>3</v>
      </c>
      <c r="E135" s="114" t="s">
        <v>122</v>
      </c>
      <c r="F135" s="25"/>
    </row>
    <row r="136" spans="1:6" x14ac:dyDescent="0.25">
      <c r="A136" s="565" t="s">
        <v>99</v>
      </c>
      <c r="B136" s="566"/>
      <c r="C136" s="169" t="s">
        <v>98</v>
      </c>
      <c r="D136" s="169">
        <v>112</v>
      </c>
      <c r="E136" s="110">
        <f>E62</f>
        <v>583000</v>
      </c>
      <c r="F136" s="25"/>
    </row>
    <row r="137" spans="1:6" x14ac:dyDescent="0.25">
      <c r="A137" s="565"/>
      <c r="B137" s="566"/>
      <c r="C137" s="169">
        <v>2994</v>
      </c>
      <c r="D137" s="169">
        <v>100</v>
      </c>
      <c r="E137" s="110">
        <f>E96</f>
        <v>23203.22</v>
      </c>
      <c r="F137" s="25"/>
    </row>
    <row r="138" spans="1:6" x14ac:dyDescent="0.25">
      <c r="A138" s="565"/>
      <c r="B138" s="566"/>
      <c r="C138" s="169">
        <v>4572</v>
      </c>
      <c r="D138" s="169">
        <v>112</v>
      </c>
      <c r="E138" s="110">
        <f>E125</f>
        <v>43000</v>
      </c>
      <c r="F138" s="25"/>
    </row>
    <row r="139" spans="1:6" x14ac:dyDescent="0.25">
      <c r="A139" s="565"/>
      <c r="B139" s="566"/>
      <c r="C139" s="567" t="s">
        <v>100</v>
      </c>
      <c r="D139" s="567"/>
      <c r="E139" s="109">
        <f>SUM(E136:E138)</f>
        <v>649203.22</v>
      </c>
      <c r="F139" s="25"/>
    </row>
    <row r="140" spans="1:6" x14ac:dyDescent="0.25">
      <c r="A140" s="568" t="s">
        <v>101</v>
      </c>
      <c r="B140" s="569"/>
      <c r="C140" s="169" t="s">
        <v>98</v>
      </c>
      <c r="D140" s="169">
        <v>112</v>
      </c>
      <c r="E140" s="110">
        <f>E80</f>
        <v>200353.22</v>
      </c>
      <c r="F140" s="25"/>
    </row>
    <row r="141" spans="1:6" x14ac:dyDescent="0.25">
      <c r="A141" s="568"/>
      <c r="B141" s="569"/>
      <c r="C141" s="169">
        <v>2994</v>
      </c>
      <c r="D141" s="169">
        <v>100</v>
      </c>
      <c r="E141" s="110">
        <f>E101</f>
        <v>0</v>
      </c>
      <c r="F141" s="25"/>
    </row>
    <row r="142" spans="1:6" x14ac:dyDescent="0.25">
      <c r="A142" s="568"/>
      <c r="B142" s="569"/>
      <c r="C142" s="169">
        <v>4572</v>
      </c>
      <c r="D142" s="169">
        <v>112</v>
      </c>
      <c r="E142" s="110">
        <f>E130</f>
        <v>0</v>
      </c>
      <c r="F142" s="25"/>
    </row>
    <row r="143" spans="1:6" x14ac:dyDescent="0.25">
      <c r="A143" s="570"/>
      <c r="B143" s="571"/>
      <c r="C143" s="567" t="s">
        <v>100</v>
      </c>
      <c r="D143" s="567"/>
      <c r="E143" s="109">
        <f>SUM(E140:E142)</f>
        <v>200353.22</v>
      </c>
      <c r="F143" s="25"/>
    </row>
    <row r="144" spans="1:6" ht="15.75" thickBot="1" x14ac:dyDescent="0.3">
      <c r="A144" s="572" t="s">
        <v>102</v>
      </c>
      <c r="B144" s="573"/>
      <c r="C144" s="573"/>
      <c r="D144" s="573"/>
      <c r="E144" s="15">
        <f>SUM(E139,E143)+E146</f>
        <v>1066771.44</v>
      </c>
      <c r="F144" s="25"/>
    </row>
    <row r="145" spans="1:6" x14ac:dyDescent="0.25">
      <c r="A145" s="25"/>
      <c r="B145" s="25"/>
      <c r="C145" s="65"/>
      <c r="D145" s="27"/>
      <c r="E145" s="98"/>
      <c r="F145" s="25"/>
    </row>
    <row r="146" spans="1:6" x14ac:dyDescent="0.25">
      <c r="A146" s="578" t="s">
        <v>167</v>
      </c>
      <c r="B146" s="579"/>
      <c r="C146" s="579"/>
      <c r="D146" s="580"/>
      <c r="E146" s="110">
        <v>217215</v>
      </c>
    </row>
  </sheetData>
  <sheetProtection insertColumns="0" insertRows="0" deleteColumns="0" deleteRows="0"/>
  <mergeCells count="126">
    <mergeCell ref="A146:D146"/>
    <mergeCell ref="A6:E6"/>
    <mergeCell ref="A7:E7"/>
    <mergeCell ref="A8:B8"/>
    <mergeCell ref="A9:B9"/>
    <mergeCell ref="A10:E10"/>
    <mergeCell ref="A11:B11"/>
    <mergeCell ref="A18:B18"/>
    <mergeCell ref="A19:B19"/>
    <mergeCell ref="A20:B20"/>
    <mergeCell ref="A21:B21"/>
    <mergeCell ref="A22:B22"/>
    <mergeCell ref="A23:B23"/>
    <mergeCell ref="A12:B12"/>
    <mergeCell ref="A13:B13"/>
    <mergeCell ref="A14:B14"/>
    <mergeCell ref="A15:B15"/>
    <mergeCell ref="A16:B16"/>
    <mergeCell ref="A17:B17"/>
    <mergeCell ref="A30:B30"/>
    <mergeCell ref="A31:B31"/>
    <mergeCell ref="A32:B32"/>
    <mergeCell ref="A33:B33"/>
    <mergeCell ref="A34:B34"/>
    <mergeCell ref="A35:B35"/>
    <mergeCell ref="A24:B24"/>
    <mergeCell ref="A25:B25"/>
    <mergeCell ref="A26:B26"/>
    <mergeCell ref="A27:B27"/>
    <mergeCell ref="A28:B28"/>
    <mergeCell ref="A29:B29"/>
    <mergeCell ref="A42:B42"/>
    <mergeCell ref="A43:B43"/>
    <mergeCell ref="A44:B44"/>
    <mergeCell ref="A45:B45"/>
    <mergeCell ref="A46:B46"/>
    <mergeCell ref="A47:B47"/>
    <mergeCell ref="A36:B36"/>
    <mergeCell ref="A37:B37"/>
    <mergeCell ref="A38:B38"/>
    <mergeCell ref="A39:B39"/>
    <mergeCell ref="A40:B40"/>
    <mergeCell ref="A41:B41"/>
    <mergeCell ref="A54:B54"/>
    <mergeCell ref="A55:B55"/>
    <mergeCell ref="A56:B56"/>
    <mergeCell ref="A57:B57"/>
    <mergeCell ref="A58:B58"/>
    <mergeCell ref="A59:B59"/>
    <mergeCell ref="A48:B48"/>
    <mergeCell ref="A49:B49"/>
    <mergeCell ref="A50:B50"/>
    <mergeCell ref="A51:B51"/>
    <mergeCell ref="A52:B52"/>
    <mergeCell ref="A53:B53"/>
    <mergeCell ref="A66:B66"/>
    <mergeCell ref="A67:B67"/>
    <mergeCell ref="A68:B68"/>
    <mergeCell ref="A69:B69"/>
    <mergeCell ref="A70:B70"/>
    <mergeCell ref="A71:B71"/>
    <mergeCell ref="A60:B60"/>
    <mergeCell ref="A61:B61"/>
    <mergeCell ref="A62:B62"/>
    <mergeCell ref="A63:E63"/>
    <mergeCell ref="A64:B64"/>
    <mergeCell ref="A65:B65"/>
    <mergeCell ref="A78:B78"/>
    <mergeCell ref="A79:B79"/>
    <mergeCell ref="A80:B80"/>
    <mergeCell ref="A81:B81"/>
    <mergeCell ref="A84:E84"/>
    <mergeCell ref="A85:B85"/>
    <mergeCell ref="A72:B72"/>
    <mergeCell ref="A73:B73"/>
    <mergeCell ref="A74:B74"/>
    <mergeCell ref="A75:B75"/>
    <mergeCell ref="A76:B76"/>
    <mergeCell ref="A77:B77"/>
    <mergeCell ref="A92:B92"/>
    <mergeCell ref="A93:B93"/>
    <mergeCell ref="A94:B94"/>
    <mergeCell ref="A95:B95"/>
    <mergeCell ref="A96:B96"/>
    <mergeCell ref="A97:E97"/>
    <mergeCell ref="A86:B86"/>
    <mergeCell ref="A87:E87"/>
    <mergeCell ref="A88:B88"/>
    <mergeCell ref="A89:B89"/>
    <mergeCell ref="A90:B90"/>
    <mergeCell ref="A91:B91"/>
    <mergeCell ref="A108:B108"/>
    <mergeCell ref="A110:B110"/>
    <mergeCell ref="A111:B111"/>
    <mergeCell ref="A112:B112"/>
    <mergeCell ref="A113:B113"/>
    <mergeCell ref="A114:B114"/>
    <mergeCell ref="A98:B98"/>
    <mergeCell ref="A99:B99"/>
    <mergeCell ref="A101:B101"/>
    <mergeCell ref="A102:B102"/>
    <mergeCell ref="A105:E105"/>
    <mergeCell ref="A106:E106"/>
    <mergeCell ref="A121:B121"/>
    <mergeCell ref="A122:B122"/>
    <mergeCell ref="A123:B123"/>
    <mergeCell ref="A124:B124"/>
    <mergeCell ref="A125:B125"/>
    <mergeCell ref="A127:B127"/>
    <mergeCell ref="A115:B115"/>
    <mergeCell ref="A116:B116"/>
    <mergeCell ref="A117:B117"/>
    <mergeCell ref="A118:B118"/>
    <mergeCell ref="A119:B119"/>
    <mergeCell ref="A120:B120"/>
    <mergeCell ref="A136:B139"/>
    <mergeCell ref="C139:D139"/>
    <mergeCell ref="A140:B143"/>
    <mergeCell ref="C143:D143"/>
    <mergeCell ref="A144:D144"/>
    <mergeCell ref="A128:B128"/>
    <mergeCell ref="A129:B129"/>
    <mergeCell ref="A130:B130"/>
    <mergeCell ref="A131:B131"/>
    <mergeCell ref="A134:E134"/>
    <mergeCell ref="A135:B135"/>
  </mergeCells>
  <pageMargins left="0.511811024" right="0.511811024" top="0.78740157499999996" bottom="0.78740157499999996" header="0.31496062000000002" footer="0.31496062000000002"/>
  <pageSetup paperSize="9" orientation="portrait" verticalDpi="0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5"/>
  <sheetViews>
    <sheetView topLeftCell="A130" workbookViewId="0">
      <selection activeCell="E11" sqref="E11"/>
    </sheetView>
  </sheetViews>
  <sheetFormatPr defaultRowHeight="15" x14ac:dyDescent="0.25"/>
  <cols>
    <col min="1" max="1" width="38.140625" customWidth="1"/>
    <col min="2" max="2" width="21.85546875" customWidth="1"/>
    <col min="5" max="5" width="15.42578125" customWidth="1"/>
  </cols>
  <sheetData>
    <row r="1" spans="1:6" x14ac:dyDescent="0.25">
      <c r="A1" s="25"/>
      <c r="B1" s="25"/>
      <c r="C1" s="26" t="s">
        <v>124</v>
      </c>
      <c r="D1" s="27"/>
      <c r="E1" s="25"/>
      <c r="F1" s="25"/>
    </row>
    <row r="2" spans="1:6" x14ac:dyDescent="0.25">
      <c r="A2" s="25"/>
      <c r="B2" s="25"/>
      <c r="C2" s="26" t="s">
        <v>123</v>
      </c>
      <c r="D2" s="27"/>
      <c r="E2" s="25"/>
      <c r="F2" s="25"/>
    </row>
    <row r="3" spans="1:6" x14ac:dyDescent="0.25">
      <c r="A3" s="25"/>
      <c r="B3" s="25"/>
      <c r="C3" s="65"/>
      <c r="D3" s="27"/>
      <c r="E3" s="25"/>
      <c r="F3" s="25"/>
    </row>
    <row r="4" spans="1:6" ht="15.75" x14ac:dyDescent="0.25">
      <c r="A4" s="25"/>
      <c r="B4" s="25"/>
      <c r="C4" s="28" t="s">
        <v>122</v>
      </c>
      <c r="D4" s="27"/>
      <c r="E4" s="25"/>
      <c r="F4" s="25"/>
    </row>
    <row r="5" spans="1:6" ht="15.75" thickBot="1" x14ac:dyDescent="0.3">
      <c r="A5" s="29"/>
      <c r="B5" s="29"/>
      <c r="C5" s="30"/>
      <c r="D5" s="31"/>
      <c r="E5" s="32"/>
      <c r="F5" s="25"/>
    </row>
    <row r="6" spans="1:6" ht="15" customHeight="1" x14ac:dyDescent="0.25">
      <c r="A6" s="518" t="s">
        <v>127</v>
      </c>
      <c r="B6" s="519"/>
      <c r="C6" s="519"/>
      <c r="D6" s="519"/>
      <c r="E6" s="520"/>
      <c r="F6" s="25"/>
    </row>
    <row r="7" spans="1:6" ht="15" customHeight="1" x14ac:dyDescent="0.25">
      <c r="A7" s="521" t="s">
        <v>0</v>
      </c>
      <c r="B7" s="522"/>
      <c r="C7" s="522"/>
      <c r="D7" s="522"/>
      <c r="E7" s="523"/>
      <c r="F7" s="25"/>
    </row>
    <row r="8" spans="1:6" x14ac:dyDescent="0.25">
      <c r="A8" s="524"/>
      <c r="B8" s="525"/>
      <c r="C8" s="111"/>
      <c r="D8" s="111"/>
      <c r="E8" s="112"/>
      <c r="F8" s="25"/>
    </row>
    <row r="9" spans="1:6" ht="36.75" x14ac:dyDescent="0.25">
      <c r="A9" s="526" t="s">
        <v>1</v>
      </c>
      <c r="B9" s="527"/>
      <c r="C9" s="113" t="s">
        <v>2</v>
      </c>
      <c r="D9" s="113" t="s">
        <v>3</v>
      </c>
      <c r="E9" s="114" t="s">
        <v>122</v>
      </c>
      <c r="F9" s="25"/>
    </row>
    <row r="10" spans="1:6" x14ac:dyDescent="0.25">
      <c r="A10" s="528" t="s">
        <v>95</v>
      </c>
      <c r="B10" s="529"/>
      <c r="C10" s="529"/>
      <c r="D10" s="529"/>
      <c r="E10" s="530"/>
      <c r="F10" s="25"/>
    </row>
    <row r="11" spans="1:6" ht="15.75" x14ac:dyDescent="0.25">
      <c r="A11" s="531" t="s">
        <v>4</v>
      </c>
      <c r="B11" s="381"/>
      <c r="C11" s="115" t="s">
        <v>5</v>
      </c>
      <c r="D11" s="116">
        <v>112</v>
      </c>
      <c r="E11" s="200">
        <v>50000</v>
      </c>
      <c r="F11" s="25"/>
    </row>
    <row r="12" spans="1:6" ht="15.75" x14ac:dyDescent="0.25">
      <c r="A12" s="531" t="s">
        <v>6</v>
      </c>
      <c r="B12" s="381"/>
      <c r="C12" s="117" t="s">
        <v>7</v>
      </c>
      <c r="D12" s="118">
        <v>112</v>
      </c>
      <c r="E12" s="200">
        <v>1000</v>
      </c>
      <c r="F12" s="25"/>
    </row>
    <row r="13" spans="1:6" x14ac:dyDescent="0.25">
      <c r="A13" s="349" t="s">
        <v>85</v>
      </c>
      <c r="B13" s="350"/>
      <c r="C13" s="119">
        <v>339014</v>
      </c>
      <c r="D13" s="120">
        <v>112</v>
      </c>
      <c r="E13" s="16">
        <f>SUM(E11:E12)</f>
        <v>51000</v>
      </c>
      <c r="F13" s="25"/>
    </row>
    <row r="14" spans="1:6" ht="15.75" x14ac:dyDescent="0.25">
      <c r="A14" s="531" t="s">
        <v>8</v>
      </c>
      <c r="B14" s="381"/>
      <c r="C14" s="117" t="s">
        <v>9</v>
      </c>
      <c r="D14" s="117">
        <v>112</v>
      </c>
      <c r="E14" s="200">
        <v>5000</v>
      </c>
      <c r="F14" s="25"/>
    </row>
    <row r="15" spans="1:6" x14ac:dyDescent="0.25">
      <c r="A15" s="349" t="s">
        <v>85</v>
      </c>
      <c r="B15" s="350"/>
      <c r="C15" s="119">
        <v>339018</v>
      </c>
      <c r="D15" s="119">
        <v>112</v>
      </c>
      <c r="E15" s="16">
        <f>SUM(E14)</f>
        <v>5000</v>
      </c>
      <c r="F15" s="25"/>
    </row>
    <row r="16" spans="1:6" ht="15.75" x14ac:dyDescent="0.25">
      <c r="A16" s="531" t="s">
        <v>10</v>
      </c>
      <c r="B16" s="381"/>
      <c r="C16" s="115" t="s">
        <v>11</v>
      </c>
      <c r="D16" s="116">
        <v>112</v>
      </c>
      <c r="E16" s="200">
        <v>15000</v>
      </c>
      <c r="F16" s="25"/>
    </row>
    <row r="17" spans="1:6" x14ac:dyDescent="0.25">
      <c r="A17" s="349" t="s">
        <v>85</v>
      </c>
      <c r="B17" s="350"/>
      <c r="C17" s="119">
        <v>339020</v>
      </c>
      <c r="D17" s="120">
        <v>112</v>
      </c>
      <c r="E17" s="16">
        <f>SUM(E16)</f>
        <v>15000</v>
      </c>
      <c r="F17" s="25"/>
    </row>
    <row r="18" spans="1:6" ht="15.75" x14ac:dyDescent="0.25">
      <c r="A18" s="531" t="s">
        <v>12</v>
      </c>
      <c r="B18" s="381"/>
      <c r="C18" s="117" t="s">
        <v>13</v>
      </c>
      <c r="D18" s="118">
        <v>112</v>
      </c>
      <c r="E18" s="200">
        <v>700000</v>
      </c>
      <c r="F18" s="25"/>
    </row>
    <row r="19" spans="1:6" ht="15.75" x14ac:dyDescent="0.25">
      <c r="A19" s="531" t="s">
        <v>14</v>
      </c>
      <c r="B19" s="381"/>
      <c r="C19" s="117" t="s">
        <v>15</v>
      </c>
      <c r="D19" s="118">
        <v>112</v>
      </c>
      <c r="E19" s="200">
        <v>10000</v>
      </c>
      <c r="F19" s="25"/>
    </row>
    <row r="20" spans="1:6" x14ac:dyDescent="0.25">
      <c r="A20" s="349" t="s">
        <v>85</v>
      </c>
      <c r="B20" s="350"/>
      <c r="C20" s="119">
        <v>339030</v>
      </c>
      <c r="D20" s="120">
        <v>112</v>
      </c>
      <c r="E20" s="16">
        <f>SUM(E18:E19)</f>
        <v>710000</v>
      </c>
      <c r="F20" s="25"/>
    </row>
    <row r="21" spans="1:6" x14ac:dyDescent="0.25">
      <c r="A21" s="532" t="s">
        <v>103</v>
      </c>
      <c r="B21" s="533"/>
      <c r="C21" s="117" t="s">
        <v>16</v>
      </c>
      <c r="D21" s="118">
        <v>112</v>
      </c>
      <c r="E21" s="58"/>
      <c r="F21" s="25"/>
    </row>
    <row r="22" spans="1:6" x14ac:dyDescent="0.25">
      <c r="A22" s="349" t="s">
        <v>85</v>
      </c>
      <c r="B22" s="350"/>
      <c r="C22" s="119">
        <v>339031</v>
      </c>
      <c r="D22" s="120">
        <v>112</v>
      </c>
      <c r="E22" s="16">
        <f>SUM(E21)</f>
        <v>0</v>
      </c>
      <c r="F22" s="25"/>
    </row>
    <row r="23" spans="1:6" ht="15.75" x14ac:dyDescent="0.25">
      <c r="A23" s="531" t="s">
        <v>17</v>
      </c>
      <c r="B23" s="381"/>
      <c r="C23" s="115" t="s">
        <v>18</v>
      </c>
      <c r="D23" s="116">
        <v>112</v>
      </c>
      <c r="E23" s="200">
        <v>1000</v>
      </c>
      <c r="F23" s="25"/>
    </row>
    <row r="24" spans="1:6" x14ac:dyDescent="0.25">
      <c r="A24" s="349" t="s">
        <v>85</v>
      </c>
      <c r="B24" s="350"/>
      <c r="C24" s="119">
        <v>339032</v>
      </c>
      <c r="D24" s="120">
        <v>112</v>
      </c>
      <c r="E24" s="16">
        <f>SUM(E23)</f>
        <v>1000</v>
      </c>
      <c r="F24" s="25"/>
    </row>
    <row r="25" spans="1:6" ht="15.75" x14ac:dyDescent="0.25">
      <c r="A25" s="531" t="s">
        <v>19</v>
      </c>
      <c r="B25" s="381"/>
      <c r="C25" s="117" t="s">
        <v>20</v>
      </c>
      <c r="D25" s="118">
        <v>112</v>
      </c>
      <c r="E25" s="200">
        <v>20000</v>
      </c>
      <c r="F25" s="25"/>
    </row>
    <row r="26" spans="1:6" ht="15.75" x14ac:dyDescent="0.25">
      <c r="A26" s="531" t="s">
        <v>21</v>
      </c>
      <c r="B26" s="381"/>
      <c r="C26" s="115" t="s">
        <v>22</v>
      </c>
      <c r="D26" s="116">
        <v>112</v>
      </c>
      <c r="E26" s="200">
        <v>1000</v>
      </c>
      <c r="F26" s="25"/>
    </row>
    <row r="27" spans="1:6" ht="15.75" x14ac:dyDescent="0.25">
      <c r="A27" s="531" t="s">
        <v>23</v>
      </c>
      <c r="B27" s="381"/>
      <c r="C27" s="117" t="s">
        <v>24</v>
      </c>
      <c r="D27" s="118">
        <v>112</v>
      </c>
      <c r="E27" s="201">
        <v>0</v>
      </c>
      <c r="F27" s="25"/>
    </row>
    <row r="28" spans="1:6" x14ac:dyDescent="0.25">
      <c r="A28" s="349" t="s">
        <v>85</v>
      </c>
      <c r="B28" s="350"/>
      <c r="C28" s="119">
        <v>339033</v>
      </c>
      <c r="D28" s="120">
        <v>112</v>
      </c>
      <c r="E28" s="16">
        <f>SUM(E25:E27)</f>
        <v>21000</v>
      </c>
      <c r="F28" s="25"/>
    </row>
    <row r="29" spans="1:6" x14ac:dyDescent="0.25">
      <c r="A29" s="531" t="s">
        <v>25</v>
      </c>
      <c r="B29" s="381"/>
      <c r="C29" s="115" t="s">
        <v>26</v>
      </c>
      <c r="D29" s="116">
        <v>112</v>
      </c>
      <c r="E29" s="58"/>
      <c r="F29" s="25"/>
    </row>
    <row r="30" spans="1:6" x14ac:dyDescent="0.25">
      <c r="A30" s="531" t="s">
        <v>27</v>
      </c>
      <c r="B30" s="381"/>
      <c r="C30" s="117" t="s">
        <v>28</v>
      </c>
      <c r="D30" s="118">
        <v>112</v>
      </c>
      <c r="E30" s="58"/>
      <c r="F30" s="25"/>
    </row>
    <row r="31" spans="1:6" x14ac:dyDescent="0.25">
      <c r="A31" s="349" t="s">
        <v>85</v>
      </c>
      <c r="B31" s="350"/>
      <c r="C31" s="119">
        <v>339035</v>
      </c>
      <c r="D31" s="120">
        <v>112</v>
      </c>
      <c r="E31" s="16">
        <f>SUM(E29:E30)</f>
        <v>0</v>
      </c>
      <c r="F31" s="25"/>
    </row>
    <row r="32" spans="1:6" x14ac:dyDescent="0.25">
      <c r="A32" s="531" t="s">
        <v>29</v>
      </c>
      <c r="B32" s="381"/>
      <c r="C32" s="115" t="s">
        <v>30</v>
      </c>
      <c r="D32" s="116">
        <v>112</v>
      </c>
      <c r="E32" s="58">
        <v>5000</v>
      </c>
      <c r="F32" s="25"/>
    </row>
    <row r="33" spans="1:6" x14ac:dyDescent="0.25">
      <c r="A33" s="531" t="s">
        <v>31</v>
      </c>
      <c r="B33" s="381"/>
      <c r="C33" s="117" t="s">
        <v>32</v>
      </c>
      <c r="D33" s="118">
        <v>112</v>
      </c>
      <c r="E33" s="58">
        <v>1000</v>
      </c>
      <c r="F33" s="25"/>
    </row>
    <row r="34" spans="1:6" x14ac:dyDescent="0.25">
      <c r="A34" s="531" t="s">
        <v>33</v>
      </c>
      <c r="B34" s="381"/>
      <c r="C34" s="115" t="s">
        <v>34</v>
      </c>
      <c r="D34" s="116">
        <v>112</v>
      </c>
      <c r="E34" s="58"/>
      <c r="F34" s="25"/>
    </row>
    <row r="35" spans="1:6" x14ac:dyDescent="0.25">
      <c r="A35" s="531" t="s">
        <v>35</v>
      </c>
      <c r="B35" s="381"/>
      <c r="C35" s="117" t="s">
        <v>36</v>
      </c>
      <c r="D35" s="116">
        <v>112</v>
      </c>
      <c r="E35" s="58"/>
      <c r="F35" s="25"/>
    </row>
    <row r="36" spans="1:6" x14ac:dyDescent="0.25">
      <c r="A36" s="349" t="s">
        <v>85</v>
      </c>
      <c r="B36" s="350"/>
      <c r="C36" s="119">
        <v>339036</v>
      </c>
      <c r="D36" s="120">
        <v>112</v>
      </c>
      <c r="E36" s="16">
        <f>SUM(E32:E35)</f>
        <v>6000</v>
      </c>
      <c r="F36" s="25"/>
    </row>
    <row r="37" spans="1:6" ht="15.75" x14ac:dyDescent="0.25">
      <c r="A37" s="531" t="s">
        <v>38</v>
      </c>
      <c r="B37" s="381"/>
      <c r="C37" s="117" t="s">
        <v>37</v>
      </c>
      <c r="D37" s="118">
        <v>112</v>
      </c>
      <c r="E37" s="200">
        <v>2012135.82</v>
      </c>
      <c r="F37" s="25"/>
    </row>
    <row r="38" spans="1:6" x14ac:dyDescent="0.25">
      <c r="A38" s="531" t="s">
        <v>39</v>
      </c>
      <c r="B38" s="381"/>
      <c r="C38" s="115" t="s">
        <v>40</v>
      </c>
      <c r="D38" s="116">
        <v>112</v>
      </c>
      <c r="E38" s="58"/>
      <c r="F38" s="25"/>
    </row>
    <row r="39" spans="1:6" x14ac:dyDescent="0.25">
      <c r="A39" s="349" t="s">
        <v>85</v>
      </c>
      <c r="B39" s="350"/>
      <c r="C39" s="119">
        <v>339037</v>
      </c>
      <c r="D39" s="120">
        <v>112</v>
      </c>
      <c r="E39" s="16">
        <f>SUM(E37:E38)</f>
        <v>2012135.82</v>
      </c>
      <c r="F39" s="25"/>
    </row>
    <row r="40" spans="1:6" ht="15.75" x14ac:dyDescent="0.25">
      <c r="A40" s="531" t="s">
        <v>41</v>
      </c>
      <c r="B40" s="381"/>
      <c r="C40" s="117" t="s">
        <v>42</v>
      </c>
      <c r="D40" s="118">
        <v>112</v>
      </c>
      <c r="E40" s="200">
        <v>700000</v>
      </c>
      <c r="F40" s="25"/>
    </row>
    <row r="41" spans="1:6" x14ac:dyDescent="0.25">
      <c r="A41" s="534" t="s">
        <v>43</v>
      </c>
      <c r="B41" s="404"/>
      <c r="C41" s="116" t="s">
        <v>44</v>
      </c>
      <c r="D41" s="116">
        <v>112</v>
      </c>
      <c r="E41" s="58"/>
      <c r="F41" s="25"/>
    </row>
    <row r="42" spans="1:6" x14ac:dyDescent="0.25">
      <c r="A42" s="534" t="s">
        <v>45</v>
      </c>
      <c r="B42" s="404"/>
      <c r="C42" s="116" t="s">
        <v>46</v>
      </c>
      <c r="D42" s="116">
        <v>112</v>
      </c>
      <c r="E42" s="58"/>
      <c r="F42" s="25"/>
    </row>
    <row r="43" spans="1:6" ht="15.75" x14ac:dyDescent="0.25">
      <c r="A43" s="534" t="s">
        <v>47</v>
      </c>
      <c r="B43" s="404"/>
      <c r="C43" s="116" t="s">
        <v>48</v>
      </c>
      <c r="D43" s="116">
        <v>112</v>
      </c>
      <c r="E43" s="200">
        <v>1000</v>
      </c>
      <c r="F43" s="25"/>
    </row>
    <row r="44" spans="1:6" ht="15.75" x14ac:dyDescent="0.25">
      <c r="A44" s="531" t="s">
        <v>49</v>
      </c>
      <c r="B44" s="381"/>
      <c r="C44" s="115" t="s">
        <v>50</v>
      </c>
      <c r="D44" s="116">
        <v>112</v>
      </c>
      <c r="E44" s="200">
        <v>30000</v>
      </c>
      <c r="F44" s="25"/>
    </row>
    <row r="45" spans="1:6" ht="15.75" x14ac:dyDescent="0.25">
      <c r="A45" s="531" t="s">
        <v>33</v>
      </c>
      <c r="B45" s="381"/>
      <c r="C45" s="115" t="s">
        <v>51</v>
      </c>
      <c r="D45" s="116">
        <v>112</v>
      </c>
      <c r="E45" s="200">
        <v>74268.44</v>
      </c>
      <c r="F45" s="25"/>
    </row>
    <row r="46" spans="1:6" x14ac:dyDescent="0.25">
      <c r="A46" s="534" t="s">
        <v>52</v>
      </c>
      <c r="B46" s="404"/>
      <c r="C46" s="116" t="s">
        <v>53</v>
      </c>
      <c r="D46" s="116">
        <v>112</v>
      </c>
      <c r="E46" s="58"/>
      <c r="F46" s="25"/>
    </row>
    <row r="47" spans="1:6" x14ac:dyDescent="0.25">
      <c r="A47" s="534" t="s">
        <v>39</v>
      </c>
      <c r="B47" s="404"/>
      <c r="C47" s="116" t="s">
        <v>54</v>
      </c>
      <c r="D47" s="116">
        <v>112</v>
      </c>
      <c r="E47" s="58"/>
      <c r="F47" s="25"/>
    </row>
    <row r="48" spans="1:6" x14ac:dyDescent="0.25">
      <c r="A48" s="534" t="s">
        <v>55</v>
      </c>
      <c r="B48" s="404"/>
      <c r="C48" s="116" t="s">
        <v>56</v>
      </c>
      <c r="D48" s="116">
        <v>112</v>
      </c>
      <c r="E48" s="58"/>
      <c r="F48" s="25"/>
    </row>
    <row r="49" spans="1:6" ht="15.75" x14ac:dyDescent="0.25">
      <c r="A49" s="531" t="s">
        <v>35</v>
      </c>
      <c r="B49" s="381"/>
      <c r="C49" s="115" t="s">
        <v>57</v>
      </c>
      <c r="D49" s="116">
        <v>112</v>
      </c>
      <c r="E49" s="200">
        <v>5000</v>
      </c>
      <c r="F49" s="25"/>
    </row>
    <row r="50" spans="1:6" x14ac:dyDescent="0.25">
      <c r="A50" s="534" t="s">
        <v>58</v>
      </c>
      <c r="B50" s="404"/>
      <c r="C50" s="116" t="s">
        <v>59</v>
      </c>
      <c r="D50" s="116">
        <v>112</v>
      </c>
      <c r="E50" s="58"/>
      <c r="F50" s="25"/>
    </row>
    <row r="51" spans="1:6" x14ac:dyDescent="0.25">
      <c r="A51" s="349" t="s">
        <v>85</v>
      </c>
      <c r="B51" s="350"/>
      <c r="C51" s="120">
        <v>339039</v>
      </c>
      <c r="D51" s="120">
        <v>112</v>
      </c>
      <c r="E51" s="16">
        <f>SUM(E40:E50)</f>
        <v>810268.44</v>
      </c>
      <c r="F51" s="25"/>
    </row>
    <row r="52" spans="1:6" ht="15.75" x14ac:dyDescent="0.25">
      <c r="A52" s="534" t="s">
        <v>61</v>
      </c>
      <c r="B52" s="404"/>
      <c r="C52" s="116" t="s">
        <v>62</v>
      </c>
      <c r="D52" s="116">
        <v>112</v>
      </c>
      <c r="E52" s="200">
        <v>5900</v>
      </c>
      <c r="F52" s="25"/>
    </row>
    <row r="53" spans="1:6" x14ac:dyDescent="0.25">
      <c r="A53" s="349" t="s">
        <v>85</v>
      </c>
      <c r="B53" s="350"/>
      <c r="C53" s="120">
        <v>339047</v>
      </c>
      <c r="D53" s="120">
        <v>112</v>
      </c>
      <c r="E53" s="16">
        <f>SUM(E52)</f>
        <v>5900</v>
      </c>
      <c r="F53" s="25"/>
    </row>
    <row r="54" spans="1:6" ht="15.75" x14ac:dyDescent="0.25">
      <c r="A54" s="534" t="s">
        <v>63</v>
      </c>
      <c r="B54" s="404"/>
      <c r="C54" s="116" t="s">
        <v>64</v>
      </c>
      <c r="D54" s="116">
        <v>112</v>
      </c>
      <c r="E54" s="200">
        <v>5000</v>
      </c>
      <c r="F54" s="25"/>
    </row>
    <row r="55" spans="1:6" x14ac:dyDescent="0.25">
      <c r="A55" s="349" t="s">
        <v>85</v>
      </c>
      <c r="B55" s="350"/>
      <c r="C55" s="120">
        <v>339093</v>
      </c>
      <c r="D55" s="120">
        <v>112</v>
      </c>
      <c r="E55" s="16">
        <f>SUM(E54)</f>
        <v>5000</v>
      </c>
      <c r="F55" s="25"/>
    </row>
    <row r="56" spans="1:6" x14ac:dyDescent="0.25">
      <c r="A56" s="535" t="s">
        <v>86</v>
      </c>
      <c r="B56" s="536"/>
      <c r="C56" s="121">
        <v>339000</v>
      </c>
      <c r="D56" s="121">
        <v>112</v>
      </c>
      <c r="E56" s="17">
        <f>SUM(E13,E15,E17,E20,E22,E24,E28,E31,E36,E39,E51,E53,E55)</f>
        <v>3642304.2600000002</v>
      </c>
      <c r="F56" s="25"/>
    </row>
    <row r="57" spans="1:6" ht="15.75" x14ac:dyDescent="0.25">
      <c r="A57" s="534" t="s">
        <v>65</v>
      </c>
      <c r="B57" s="404"/>
      <c r="C57" s="116" t="s">
        <v>66</v>
      </c>
      <c r="D57" s="116">
        <v>112</v>
      </c>
      <c r="E57" s="200">
        <v>2000</v>
      </c>
      <c r="F57" s="25"/>
    </row>
    <row r="58" spans="1:6" x14ac:dyDescent="0.25">
      <c r="A58" s="349" t="s">
        <v>85</v>
      </c>
      <c r="B58" s="350"/>
      <c r="C58" s="120">
        <v>339147</v>
      </c>
      <c r="D58" s="120">
        <v>112</v>
      </c>
      <c r="E58" s="16">
        <f>SUM(E57)</f>
        <v>2000</v>
      </c>
      <c r="F58" s="25"/>
    </row>
    <row r="59" spans="1:6" x14ac:dyDescent="0.25">
      <c r="A59" s="537" t="s">
        <v>67</v>
      </c>
      <c r="B59" s="538"/>
      <c r="C59" s="122" t="s">
        <v>68</v>
      </c>
      <c r="D59" s="116">
        <v>112</v>
      </c>
      <c r="E59" s="58"/>
      <c r="F59" s="25"/>
    </row>
    <row r="60" spans="1:6" x14ac:dyDescent="0.25">
      <c r="A60" s="349" t="s">
        <v>85</v>
      </c>
      <c r="B60" s="350"/>
      <c r="C60" s="120">
        <v>339147</v>
      </c>
      <c r="D60" s="120">
        <v>112</v>
      </c>
      <c r="E60" s="16">
        <f>SUM(E59)</f>
        <v>0</v>
      </c>
      <c r="F60" s="25"/>
    </row>
    <row r="61" spans="1:6" x14ac:dyDescent="0.25">
      <c r="A61" s="539" t="s">
        <v>86</v>
      </c>
      <c r="B61" s="540"/>
      <c r="C61" s="123">
        <v>339100</v>
      </c>
      <c r="D61" s="123">
        <v>112</v>
      </c>
      <c r="E61" s="103">
        <f>SUM(E58,E60)</f>
        <v>2000</v>
      </c>
      <c r="F61" s="25"/>
    </row>
    <row r="62" spans="1:6" x14ac:dyDescent="0.25">
      <c r="A62" s="541" t="s">
        <v>129</v>
      </c>
      <c r="B62" s="542"/>
      <c r="C62" s="124"/>
      <c r="D62" s="125"/>
      <c r="E62" s="104">
        <f>SUM(E56,E61)</f>
        <v>3644304.2600000002</v>
      </c>
      <c r="F62" s="25"/>
    </row>
    <row r="63" spans="1:6" x14ac:dyDescent="0.25">
      <c r="A63" s="543" t="s">
        <v>96</v>
      </c>
      <c r="B63" s="544"/>
      <c r="C63" s="544"/>
      <c r="D63" s="544"/>
      <c r="E63" s="545"/>
      <c r="F63" s="25"/>
    </row>
    <row r="64" spans="1:6" ht="15.75" x14ac:dyDescent="0.25">
      <c r="A64" s="534" t="s">
        <v>14</v>
      </c>
      <c r="B64" s="404"/>
      <c r="C64" s="116" t="s">
        <v>69</v>
      </c>
      <c r="D64" s="116">
        <v>112</v>
      </c>
      <c r="E64" s="200">
        <v>10000</v>
      </c>
      <c r="F64" s="25"/>
    </row>
    <row r="65" spans="1:6" x14ac:dyDescent="0.25">
      <c r="A65" s="349" t="s">
        <v>85</v>
      </c>
      <c r="B65" s="350"/>
      <c r="C65" s="120">
        <v>449030</v>
      </c>
      <c r="D65" s="120">
        <v>112</v>
      </c>
      <c r="E65" s="16">
        <f>SUM(E64)</f>
        <v>10000</v>
      </c>
      <c r="F65" s="25"/>
    </row>
    <row r="66" spans="1:6" x14ac:dyDescent="0.25">
      <c r="A66" s="534" t="s">
        <v>70</v>
      </c>
      <c r="B66" s="404"/>
      <c r="C66" s="116" t="s">
        <v>71</v>
      </c>
      <c r="D66" s="116">
        <v>112</v>
      </c>
      <c r="E66" s="58"/>
      <c r="F66" s="25"/>
    </row>
    <row r="67" spans="1:6" x14ac:dyDescent="0.25">
      <c r="A67" s="349" t="s">
        <v>85</v>
      </c>
      <c r="B67" s="350"/>
      <c r="C67" s="120">
        <v>449036</v>
      </c>
      <c r="D67" s="120">
        <v>112</v>
      </c>
      <c r="E67" s="16">
        <f>SUM(E66)</f>
        <v>0</v>
      </c>
      <c r="F67" s="25"/>
    </row>
    <row r="68" spans="1:6" x14ac:dyDescent="0.25">
      <c r="A68" s="534" t="s">
        <v>70</v>
      </c>
      <c r="B68" s="404"/>
      <c r="C68" s="116" t="s">
        <v>72</v>
      </c>
      <c r="D68" s="116">
        <v>112</v>
      </c>
      <c r="E68" s="58"/>
      <c r="F68" s="25"/>
    </row>
    <row r="69" spans="1:6" x14ac:dyDescent="0.25">
      <c r="A69" s="349" t="s">
        <v>85</v>
      </c>
      <c r="B69" s="350"/>
      <c r="C69" s="120">
        <v>449039</v>
      </c>
      <c r="D69" s="120">
        <v>112</v>
      </c>
      <c r="E69" s="16">
        <f>SUM(E68)</f>
        <v>0</v>
      </c>
      <c r="F69" s="25"/>
    </row>
    <row r="70" spans="1:6" ht="15.75" x14ac:dyDescent="0.25">
      <c r="A70" s="534" t="s">
        <v>73</v>
      </c>
      <c r="B70" s="404"/>
      <c r="C70" s="116" t="s">
        <v>74</v>
      </c>
      <c r="D70" s="116">
        <v>112</v>
      </c>
      <c r="E70" s="200">
        <v>50000</v>
      </c>
      <c r="F70" s="25"/>
    </row>
    <row r="71" spans="1:6" x14ac:dyDescent="0.25">
      <c r="A71" s="349" t="s">
        <v>85</v>
      </c>
      <c r="B71" s="350"/>
      <c r="C71" s="120">
        <v>449051</v>
      </c>
      <c r="D71" s="120">
        <v>112</v>
      </c>
      <c r="E71" s="16">
        <f>E70</f>
        <v>50000</v>
      </c>
      <c r="F71" s="25"/>
    </row>
    <row r="72" spans="1:6" ht="15.75" x14ac:dyDescent="0.25">
      <c r="A72" s="534" t="s">
        <v>75</v>
      </c>
      <c r="B72" s="404"/>
      <c r="C72" s="116" t="s">
        <v>76</v>
      </c>
      <c r="D72" s="116">
        <v>112</v>
      </c>
      <c r="E72" s="200">
        <v>50000</v>
      </c>
      <c r="F72" s="25"/>
    </row>
    <row r="73" spans="1:6" ht="15.75" x14ac:dyDescent="0.25">
      <c r="A73" s="534" t="s">
        <v>77</v>
      </c>
      <c r="B73" s="404"/>
      <c r="C73" s="116" t="s">
        <v>78</v>
      </c>
      <c r="D73" s="116">
        <v>112</v>
      </c>
      <c r="E73" s="200">
        <v>10000</v>
      </c>
      <c r="F73" s="25"/>
    </row>
    <row r="74" spans="1:6" x14ac:dyDescent="0.25">
      <c r="A74" s="534" t="s">
        <v>79</v>
      </c>
      <c r="B74" s="404"/>
      <c r="C74" s="116" t="s">
        <v>80</v>
      </c>
      <c r="D74" s="116">
        <v>112</v>
      </c>
      <c r="E74" s="58"/>
      <c r="F74" s="25"/>
    </row>
    <row r="75" spans="1:6" x14ac:dyDescent="0.25">
      <c r="A75" s="349" t="s">
        <v>85</v>
      </c>
      <c r="B75" s="350"/>
      <c r="C75" s="120">
        <v>449052</v>
      </c>
      <c r="D75" s="120">
        <v>112</v>
      </c>
      <c r="E75" s="16">
        <f>SUM(E72:E74)</f>
        <v>60000</v>
      </c>
      <c r="F75" s="25"/>
    </row>
    <row r="76" spans="1:6" x14ac:dyDescent="0.25">
      <c r="A76" s="553" t="s">
        <v>86</v>
      </c>
      <c r="B76" s="554"/>
      <c r="C76" s="126">
        <v>449000</v>
      </c>
      <c r="D76" s="126">
        <v>112</v>
      </c>
      <c r="E76" s="105">
        <f>SUM(E65,E67,E69,E71,E75)</f>
        <v>120000</v>
      </c>
      <c r="F76" s="25"/>
    </row>
    <row r="77" spans="1:6" x14ac:dyDescent="0.25">
      <c r="A77" s="534" t="s">
        <v>81</v>
      </c>
      <c r="B77" s="404"/>
      <c r="C77" s="116" t="s">
        <v>82</v>
      </c>
      <c r="D77" s="116">
        <v>112</v>
      </c>
      <c r="E77" s="58"/>
      <c r="F77" s="25"/>
    </row>
    <row r="78" spans="1:6" x14ac:dyDescent="0.25">
      <c r="A78" s="349" t="s">
        <v>85</v>
      </c>
      <c r="B78" s="350"/>
      <c r="C78" s="127">
        <v>459061</v>
      </c>
      <c r="D78" s="127">
        <v>112</v>
      </c>
      <c r="E78" s="16">
        <f>SUM(E77)</f>
        <v>0</v>
      </c>
      <c r="F78" s="25"/>
    </row>
    <row r="79" spans="1:6" x14ac:dyDescent="0.25">
      <c r="A79" s="546" t="s">
        <v>86</v>
      </c>
      <c r="B79" s="547"/>
      <c r="C79" s="128">
        <v>459000</v>
      </c>
      <c r="D79" s="128">
        <v>112</v>
      </c>
      <c r="E79" s="106">
        <f>SUM(E78)</f>
        <v>0</v>
      </c>
      <c r="F79" s="25"/>
    </row>
    <row r="80" spans="1:6" x14ac:dyDescent="0.25">
      <c r="A80" s="548" t="s">
        <v>131</v>
      </c>
      <c r="B80" s="549"/>
      <c r="C80" s="129"/>
      <c r="D80" s="129"/>
      <c r="E80" s="107">
        <f>SUM(E76,E79)</f>
        <v>120000</v>
      </c>
      <c r="F80" s="25"/>
    </row>
    <row r="81" spans="1:6" ht="15.75" thickBot="1" x14ac:dyDescent="0.3">
      <c r="A81" s="550" t="s">
        <v>130</v>
      </c>
      <c r="B81" s="551"/>
      <c r="C81" s="131"/>
      <c r="D81" s="130"/>
      <c r="E81" s="15">
        <f>SUM(E62,E80)</f>
        <v>3764304.2600000002</v>
      </c>
      <c r="F81" s="25"/>
    </row>
    <row r="82" spans="1:6" x14ac:dyDescent="0.25">
      <c r="A82" s="25"/>
      <c r="B82" s="25"/>
      <c r="C82" s="25"/>
      <c r="D82" s="25"/>
      <c r="E82" s="25"/>
      <c r="F82" s="25"/>
    </row>
    <row r="83" spans="1:6" x14ac:dyDescent="0.25">
      <c r="A83" s="25"/>
      <c r="B83" s="25"/>
      <c r="C83" s="25"/>
      <c r="D83" s="25"/>
      <c r="E83" s="25"/>
      <c r="F83" s="25"/>
    </row>
    <row r="84" spans="1:6" x14ac:dyDescent="0.25">
      <c r="A84" s="552" t="s">
        <v>87</v>
      </c>
      <c r="B84" s="552"/>
      <c r="C84" s="552"/>
      <c r="D84" s="552"/>
      <c r="E84" s="552"/>
      <c r="F84" s="25"/>
    </row>
    <row r="85" spans="1:6" ht="15.75" thickBot="1" x14ac:dyDescent="0.3">
      <c r="A85" s="340"/>
      <c r="B85" s="340"/>
      <c r="C85" s="132"/>
      <c r="D85" s="133"/>
      <c r="E85" s="134"/>
      <c r="F85" s="25"/>
    </row>
    <row r="86" spans="1:6" ht="37.5" thickBot="1" x14ac:dyDescent="0.3">
      <c r="A86" s="341" t="s">
        <v>1</v>
      </c>
      <c r="B86" s="342"/>
      <c r="C86" s="136" t="s">
        <v>2</v>
      </c>
      <c r="D86" s="136" t="s">
        <v>3</v>
      </c>
      <c r="E86" s="135" t="s">
        <v>122</v>
      </c>
      <c r="F86" s="25"/>
    </row>
    <row r="87" spans="1:6" ht="15.75" thickBot="1" x14ac:dyDescent="0.3">
      <c r="A87" s="346" t="s">
        <v>95</v>
      </c>
      <c r="B87" s="347"/>
      <c r="C87" s="347"/>
      <c r="D87" s="347"/>
      <c r="E87" s="348"/>
      <c r="F87" s="25"/>
    </row>
    <row r="88" spans="1:6" ht="15.75" x14ac:dyDescent="0.25">
      <c r="A88" s="303" t="s">
        <v>8</v>
      </c>
      <c r="B88" s="304"/>
      <c r="C88" s="140">
        <v>339018</v>
      </c>
      <c r="D88" s="141">
        <v>100</v>
      </c>
      <c r="E88" s="202">
        <v>1008000</v>
      </c>
      <c r="F88" s="25"/>
    </row>
    <row r="89" spans="1:6" ht="15.75" x14ac:dyDescent="0.25">
      <c r="A89" s="303" t="s">
        <v>12</v>
      </c>
      <c r="B89" s="304"/>
      <c r="C89" s="138">
        <v>339030</v>
      </c>
      <c r="D89" s="141">
        <v>100</v>
      </c>
      <c r="E89" s="202">
        <v>410000</v>
      </c>
      <c r="F89" s="25"/>
    </row>
    <row r="90" spans="1:6" x14ac:dyDescent="0.25">
      <c r="A90" s="303" t="s">
        <v>88</v>
      </c>
      <c r="B90" s="304"/>
      <c r="C90" s="140">
        <v>339031</v>
      </c>
      <c r="D90" s="142">
        <v>100</v>
      </c>
      <c r="E90" s="58"/>
      <c r="F90" s="25"/>
    </row>
    <row r="91" spans="1:6" x14ac:dyDescent="0.25">
      <c r="A91" s="303" t="s">
        <v>104</v>
      </c>
      <c r="B91" s="304"/>
      <c r="C91" s="138">
        <v>339032</v>
      </c>
      <c r="D91" s="144">
        <v>100</v>
      </c>
      <c r="E91" s="58"/>
      <c r="F91" s="25"/>
    </row>
    <row r="92" spans="1:6" ht="15.75" x14ac:dyDescent="0.25">
      <c r="A92" s="303" t="s">
        <v>89</v>
      </c>
      <c r="B92" s="304"/>
      <c r="C92" s="139">
        <v>339033</v>
      </c>
      <c r="D92" s="143">
        <v>100</v>
      </c>
      <c r="E92" s="202">
        <v>20439.8</v>
      </c>
      <c r="F92" s="25"/>
    </row>
    <row r="93" spans="1:6" x14ac:dyDescent="0.25">
      <c r="A93" s="303" t="s">
        <v>90</v>
      </c>
      <c r="B93" s="304"/>
      <c r="C93" s="138">
        <v>339036</v>
      </c>
      <c r="D93" s="144">
        <v>100</v>
      </c>
      <c r="E93" s="58"/>
      <c r="F93" s="25"/>
    </row>
    <row r="94" spans="1:6" x14ac:dyDescent="0.25">
      <c r="A94" s="303" t="s">
        <v>60</v>
      </c>
      <c r="B94" s="304"/>
      <c r="C94" s="137">
        <v>339039</v>
      </c>
      <c r="D94" s="145">
        <v>100</v>
      </c>
      <c r="E94" s="58"/>
      <c r="F94" s="25"/>
    </row>
    <row r="95" spans="1:6" x14ac:dyDescent="0.25">
      <c r="A95" s="355" t="s">
        <v>83</v>
      </c>
      <c r="B95" s="356"/>
      <c r="C95" s="147">
        <v>339000</v>
      </c>
      <c r="D95" s="146">
        <v>100</v>
      </c>
      <c r="E95" s="17">
        <f>SUM(E88:E94)</f>
        <v>1438439.8</v>
      </c>
      <c r="F95" s="25"/>
    </row>
    <row r="96" spans="1:6" ht="15.75" thickBot="1" x14ac:dyDescent="0.3">
      <c r="A96" s="555" t="s">
        <v>129</v>
      </c>
      <c r="B96" s="556"/>
      <c r="C96" s="148"/>
      <c r="D96" s="149"/>
      <c r="E96" s="18">
        <f>E95</f>
        <v>1438439.8</v>
      </c>
      <c r="F96" s="25"/>
    </row>
    <row r="97" spans="1:6" ht="15.75" thickBot="1" x14ac:dyDescent="0.3">
      <c r="A97" s="314" t="s">
        <v>96</v>
      </c>
      <c r="B97" s="315"/>
      <c r="C97" s="315"/>
      <c r="D97" s="315"/>
      <c r="E97" s="316"/>
      <c r="F97" s="25"/>
    </row>
    <row r="98" spans="1:6" x14ac:dyDescent="0.25">
      <c r="A98" s="317" t="s">
        <v>75</v>
      </c>
      <c r="B98" s="318"/>
      <c r="C98" s="138">
        <v>449052</v>
      </c>
      <c r="D98" s="144">
        <v>100</v>
      </c>
      <c r="E98" s="58"/>
      <c r="F98" s="25"/>
    </row>
    <row r="99" spans="1:6" x14ac:dyDescent="0.25">
      <c r="A99" s="353" t="s">
        <v>83</v>
      </c>
      <c r="B99" s="354"/>
      <c r="C99" s="150">
        <v>449000</v>
      </c>
      <c r="D99" s="151">
        <v>100</v>
      </c>
      <c r="E99" s="11">
        <f>SUM(E98)</f>
        <v>0</v>
      </c>
      <c r="F99" s="25"/>
    </row>
    <row r="100" spans="1:6" x14ac:dyDescent="0.25">
      <c r="A100" s="100" t="s">
        <v>84</v>
      </c>
      <c r="B100" s="153"/>
      <c r="C100" s="152">
        <v>449000</v>
      </c>
      <c r="D100" s="152">
        <v>100</v>
      </c>
      <c r="E100" s="108">
        <f>SUM(E99)</f>
        <v>0</v>
      </c>
      <c r="F100" s="25"/>
    </row>
    <row r="101" spans="1:6" x14ac:dyDescent="0.25">
      <c r="A101" s="558" t="s">
        <v>131</v>
      </c>
      <c r="B101" s="559"/>
      <c r="C101" s="154"/>
      <c r="D101" s="154"/>
      <c r="E101" s="21">
        <f>E100</f>
        <v>0</v>
      </c>
      <c r="F101" s="25"/>
    </row>
    <row r="102" spans="1:6" ht="15.75" thickBot="1" x14ac:dyDescent="0.3">
      <c r="A102" s="319" t="s">
        <v>130</v>
      </c>
      <c r="B102" s="376"/>
      <c r="C102" s="131"/>
      <c r="D102" s="130"/>
      <c r="E102" s="15">
        <f>SUM(E96,E101)</f>
        <v>1438439.8</v>
      </c>
      <c r="F102" s="25"/>
    </row>
    <row r="103" spans="1:6" x14ac:dyDescent="0.25">
      <c r="A103" s="25"/>
      <c r="B103" s="25"/>
      <c r="C103" s="25"/>
      <c r="D103" s="25"/>
      <c r="E103" s="25"/>
      <c r="F103" s="25"/>
    </row>
    <row r="104" spans="1:6" ht="15.75" thickBot="1" x14ac:dyDescent="0.3">
      <c r="A104" s="25"/>
      <c r="B104" s="25"/>
      <c r="C104" s="25"/>
      <c r="D104" s="25"/>
      <c r="E104" s="25"/>
      <c r="F104" s="25"/>
    </row>
    <row r="105" spans="1:6" x14ac:dyDescent="0.25">
      <c r="A105" s="560" t="s">
        <v>91</v>
      </c>
      <c r="B105" s="561"/>
      <c r="C105" s="561"/>
      <c r="D105" s="561"/>
      <c r="E105" s="562"/>
      <c r="F105" s="25"/>
    </row>
    <row r="106" spans="1:6" x14ac:dyDescent="0.25">
      <c r="A106" s="563" t="s">
        <v>92</v>
      </c>
      <c r="B106" s="552"/>
      <c r="C106" s="552"/>
      <c r="D106" s="552"/>
      <c r="E106" s="564"/>
      <c r="F106" s="25"/>
    </row>
    <row r="107" spans="1:6" ht="15.75" thickBot="1" x14ac:dyDescent="0.3">
      <c r="A107" s="157"/>
      <c r="B107" s="156"/>
      <c r="C107" s="155"/>
      <c r="D107" s="158"/>
      <c r="E107" s="159"/>
      <c r="F107" s="25"/>
    </row>
    <row r="108" spans="1:6" ht="15" customHeight="1" thickBot="1" x14ac:dyDescent="0.3">
      <c r="A108" s="368" t="s">
        <v>1</v>
      </c>
      <c r="B108" s="557"/>
      <c r="C108" s="136" t="s">
        <v>2</v>
      </c>
      <c r="D108" s="136" t="s">
        <v>3</v>
      </c>
      <c r="E108" s="160" t="s">
        <v>122</v>
      </c>
      <c r="F108" s="25"/>
    </row>
    <row r="109" spans="1:6" ht="23.25" customHeight="1" thickBot="1" x14ac:dyDescent="0.3">
      <c r="A109" s="161" t="s">
        <v>95</v>
      </c>
      <c r="B109" s="162"/>
      <c r="C109" s="162"/>
      <c r="D109" s="162"/>
      <c r="E109" s="163"/>
      <c r="F109" s="25"/>
    </row>
    <row r="110" spans="1:6" ht="15.75" x14ac:dyDescent="0.25">
      <c r="A110" s="303" t="s">
        <v>4</v>
      </c>
      <c r="B110" s="304"/>
      <c r="C110" s="140" t="s">
        <v>5</v>
      </c>
      <c r="D110" s="144">
        <v>112</v>
      </c>
      <c r="E110" s="202">
        <v>50000</v>
      </c>
      <c r="F110" s="25"/>
    </row>
    <row r="111" spans="1:6" ht="15.75" x14ac:dyDescent="0.25">
      <c r="A111" s="303" t="s">
        <v>93</v>
      </c>
      <c r="B111" s="304"/>
      <c r="C111" s="140" t="s">
        <v>7</v>
      </c>
      <c r="D111" s="144">
        <v>112</v>
      </c>
      <c r="E111" s="202">
        <v>1000</v>
      </c>
      <c r="F111" s="25"/>
    </row>
    <row r="112" spans="1:6" x14ac:dyDescent="0.25">
      <c r="A112" s="321" t="s">
        <v>85</v>
      </c>
      <c r="B112" s="322"/>
      <c r="C112" s="164">
        <v>339014</v>
      </c>
      <c r="D112" s="127">
        <v>112</v>
      </c>
      <c r="E112" s="16">
        <f>SUM(E110:E111)</f>
        <v>51000</v>
      </c>
      <c r="F112" s="25"/>
    </row>
    <row r="113" spans="1:6" x14ac:dyDescent="0.25">
      <c r="A113" s="303" t="s">
        <v>12</v>
      </c>
      <c r="B113" s="304"/>
      <c r="C113" s="138">
        <v>339030</v>
      </c>
      <c r="D113" s="144">
        <v>112</v>
      </c>
      <c r="E113" s="58"/>
      <c r="F113" s="25"/>
    </row>
    <row r="114" spans="1:6" x14ac:dyDescent="0.25">
      <c r="A114" s="321" t="s">
        <v>85</v>
      </c>
      <c r="B114" s="322"/>
      <c r="C114" s="165">
        <v>339030</v>
      </c>
      <c r="D114" s="127">
        <v>112</v>
      </c>
      <c r="E114" s="16">
        <f>SUM(E113)</f>
        <v>0</v>
      </c>
      <c r="F114" s="25"/>
    </row>
    <row r="115" spans="1:6" ht="15.75" x14ac:dyDescent="0.25">
      <c r="A115" s="303" t="s">
        <v>19</v>
      </c>
      <c r="B115" s="304"/>
      <c r="C115" s="138" t="s">
        <v>20</v>
      </c>
      <c r="D115" s="144">
        <v>112</v>
      </c>
      <c r="E115" s="202">
        <v>10000</v>
      </c>
      <c r="F115" s="25"/>
    </row>
    <row r="116" spans="1:6" ht="15.75" x14ac:dyDescent="0.25">
      <c r="A116" s="303" t="s">
        <v>21</v>
      </c>
      <c r="B116" s="304"/>
      <c r="C116" s="138" t="s">
        <v>22</v>
      </c>
      <c r="D116" s="144">
        <v>112</v>
      </c>
      <c r="E116" s="202">
        <v>1000</v>
      </c>
      <c r="F116" s="25"/>
    </row>
    <row r="117" spans="1:6" x14ac:dyDescent="0.25">
      <c r="A117" s="321" t="s">
        <v>85</v>
      </c>
      <c r="B117" s="322"/>
      <c r="C117" s="165">
        <v>339033</v>
      </c>
      <c r="D117" s="127">
        <v>112</v>
      </c>
      <c r="E117" s="16">
        <f>SUM(E115:E116)</f>
        <v>11000</v>
      </c>
      <c r="F117" s="25"/>
    </row>
    <row r="118" spans="1:6" ht="15.75" x14ac:dyDescent="0.25">
      <c r="A118" s="303" t="s">
        <v>29</v>
      </c>
      <c r="B118" s="304"/>
      <c r="C118" s="138">
        <v>339036</v>
      </c>
      <c r="D118" s="144">
        <v>112</v>
      </c>
      <c r="E118" s="202">
        <v>3000</v>
      </c>
      <c r="F118" s="25"/>
    </row>
    <row r="119" spans="1:6" x14ac:dyDescent="0.25">
      <c r="A119" s="321" t="s">
        <v>85</v>
      </c>
      <c r="B119" s="322"/>
      <c r="C119" s="165">
        <v>339036</v>
      </c>
      <c r="D119" s="127">
        <v>112</v>
      </c>
      <c r="E119" s="16">
        <f>SUM(E118)</f>
        <v>3000</v>
      </c>
      <c r="F119" s="25"/>
    </row>
    <row r="120" spans="1:6" ht="15.75" x14ac:dyDescent="0.25">
      <c r="A120" s="303" t="s">
        <v>94</v>
      </c>
      <c r="B120" s="304"/>
      <c r="C120" s="138">
        <v>339039</v>
      </c>
      <c r="D120" s="144">
        <v>112</v>
      </c>
      <c r="E120" s="202">
        <v>3000</v>
      </c>
      <c r="F120" s="25"/>
    </row>
    <row r="121" spans="1:6" x14ac:dyDescent="0.25">
      <c r="A121" s="321" t="s">
        <v>85</v>
      </c>
      <c r="B121" s="322"/>
      <c r="C121" s="165">
        <v>339039</v>
      </c>
      <c r="D121" s="127">
        <v>112</v>
      </c>
      <c r="E121" s="16">
        <f>SUM(E120)</f>
        <v>3000</v>
      </c>
      <c r="F121" s="25"/>
    </row>
    <row r="122" spans="1:6" ht="15.75" x14ac:dyDescent="0.25">
      <c r="A122" s="303" t="s">
        <v>63</v>
      </c>
      <c r="B122" s="304"/>
      <c r="C122" s="141">
        <v>339093</v>
      </c>
      <c r="D122" s="144">
        <v>112</v>
      </c>
      <c r="E122" s="202">
        <v>2000</v>
      </c>
      <c r="F122" s="25"/>
    </row>
    <row r="123" spans="1:6" x14ac:dyDescent="0.25">
      <c r="A123" s="435" t="s">
        <v>85</v>
      </c>
      <c r="B123" s="436"/>
      <c r="C123" s="86">
        <v>339093</v>
      </c>
      <c r="D123" s="127">
        <v>112</v>
      </c>
      <c r="E123" s="16">
        <f>SUM(E122)</f>
        <v>2000</v>
      </c>
      <c r="F123" s="25"/>
    </row>
    <row r="124" spans="1:6" x14ac:dyDescent="0.25">
      <c r="A124" s="363" t="s">
        <v>83</v>
      </c>
      <c r="B124" s="364"/>
      <c r="C124" s="147">
        <v>339000</v>
      </c>
      <c r="D124" s="146">
        <v>112</v>
      </c>
      <c r="E124" s="17">
        <f>SUM(E112,E114,E117,E119,E121,E123,)</f>
        <v>70000</v>
      </c>
      <c r="F124" s="25"/>
    </row>
    <row r="125" spans="1:6" ht="15.75" thickBot="1" x14ac:dyDescent="0.3">
      <c r="A125" s="555" t="s">
        <v>129</v>
      </c>
      <c r="B125" s="556"/>
      <c r="C125" s="148"/>
      <c r="D125" s="149"/>
      <c r="E125" s="18">
        <f>E124</f>
        <v>70000</v>
      </c>
      <c r="F125" s="25"/>
    </row>
    <row r="126" spans="1:6" ht="20.25" customHeight="1" thickBot="1" x14ac:dyDescent="0.3">
      <c r="A126" s="166" t="s">
        <v>96</v>
      </c>
      <c r="B126" s="101"/>
      <c r="C126" s="101"/>
      <c r="D126" s="101"/>
      <c r="E126" s="102"/>
      <c r="F126" s="25"/>
    </row>
    <row r="127" spans="1:6" x14ac:dyDescent="0.25">
      <c r="A127" s="303" t="s">
        <v>75</v>
      </c>
      <c r="B127" s="304"/>
      <c r="C127" s="168">
        <v>449052</v>
      </c>
      <c r="D127" s="145">
        <v>112</v>
      </c>
      <c r="E127" s="58"/>
      <c r="F127" s="25"/>
    </row>
    <row r="128" spans="1:6" x14ac:dyDescent="0.25">
      <c r="A128" s="372" t="s">
        <v>83</v>
      </c>
      <c r="B128" s="574"/>
      <c r="C128" s="150">
        <v>449000</v>
      </c>
      <c r="D128" s="151">
        <v>112</v>
      </c>
      <c r="E128" s="11">
        <f>SUM(E127)</f>
        <v>0</v>
      </c>
      <c r="F128" s="25"/>
    </row>
    <row r="129" spans="1:6" x14ac:dyDescent="0.25">
      <c r="A129" s="374" t="s">
        <v>84</v>
      </c>
      <c r="B129" s="375"/>
      <c r="C129" s="167">
        <v>449000</v>
      </c>
      <c r="D129" s="167">
        <v>112</v>
      </c>
      <c r="E129" s="20">
        <f>SUM(E128)</f>
        <v>0</v>
      </c>
      <c r="F129" s="25"/>
    </row>
    <row r="130" spans="1:6" x14ac:dyDescent="0.25">
      <c r="A130" s="558" t="s">
        <v>131</v>
      </c>
      <c r="B130" s="559"/>
      <c r="C130" s="154"/>
      <c r="D130" s="154"/>
      <c r="E130" s="21">
        <f>E129</f>
        <v>0</v>
      </c>
      <c r="F130" s="25"/>
    </row>
    <row r="131" spans="1:6" ht="15.75" thickBot="1" x14ac:dyDescent="0.3">
      <c r="A131" s="319" t="s">
        <v>130</v>
      </c>
      <c r="B131" s="376"/>
      <c r="C131" s="131"/>
      <c r="D131" s="130"/>
      <c r="E131" s="15">
        <f>SUM(E125,E130)</f>
        <v>70000</v>
      </c>
      <c r="F131" s="25"/>
    </row>
    <row r="132" spans="1:6" x14ac:dyDescent="0.25">
      <c r="A132" s="25"/>
      <c r="B132" s="25"/>
      <c r="C132" s="25"/>
      <c r="D132" s="25"/>
      <c r="E132" s="25"/>
      <c r="F132" s="25"/>
    </row>
    <row r="133" spans="1:6" ht="15.75" thickBot="1" x14ac:dyDescent="0.3">
      <c r="A133" s="25"/>
      <c r="B133" s="25"/>
      <c r="C133" s="25"/>
      <c r="D133" s="25"/>
      <c r="E133" s="25"/>
      <c r="F133" s="25"/>
    </row>
    <row r="134" spans="1:6" x14ac:dyDescent="0.25">
      <c r="A134" s="575" t="s">
        <v>126</v>
      </c>
      <c r="B134" s="576"/>
      <c r="C134" s="576"/>
      <c r="D134" s="576"/>
      <c r="E134" s="577"/>
      <c r="F134" s="25"/>
    </row>
    <row r="135" spans="1:6" ht="36.75" x14ac:dyDescent="0.25">
      <c r="A135" s="548" t="s">
        <v>1</v>
      </c>
      <c r="B135" s="549"/>
      <c r="C135" s="170" t="s">
        <v>97</v>
      </c>
      <c r="D135" s="170" t="s">
        <v>3</v>
      </c>
      <c r="E135" s="114" t="s">
        <v>122</v>
      </c>
      <c r="F135" s="25"/>
    </row>
    <row r="136" spans="1:6" x14ac:dyDescent="0.25">
      <c r="A136" s="565" t="s">
        <v>99</v>
      </c>
      <c r="B136" s="566"/>
      <c r="C136" s="169" t="s">
        <v>98</v>
      </c>
      <c r="D136" s="169">
        <v>112</v>
      </c>
      <c r="E136" s="110">
        <f>E62</f>
        <v>3644304.2600000002</v>
      </c>
      <c r="F136" s="25"/>
    </row>
    <row r="137" spans="1:6" x14ac:dyDescent="0.25">
      <c r="A137" s="565"/>
      <c r="B137" s="566"/>
      <c r="C137" s="169">
        <v>2994</v>
      </c>
      <c r="D137" s="169">
        <v>100</v>
      </c>
      <c r="E137" s="110">
        <f>E96</f>
        <v>1438439.8</v>
      </c>
      <c r="F137" s="25"/>
    </row>
    <row r="138" spans="1:6" ht="15" customHeight="1" x14ac:dyDescent="0.25">
      <c r="A138" s="565"/>
      <c r="B138" s="566"/>
      <c r="C138" s="169">
        <v>4572</v>
      </c>
      <c r="D138" s="169">
        <v>112</v>
      </c>
      <c r="E138" s="110">
        <f>E125</f>
        <v>70000</v>
      </c>
      <c r="F138" s="25"/>
    </row>
    <row r="139" spans="1:6" ht="15" customHeight="1" x14ac:dyDescent="0.25">
      <c r="A139" s="565"/>
      <c r="B139" s="566"/>
      <c r="C139" s="567" t="s">
        <v>100</v>
      </c>
      <c r="D139" s="567"/>
      <c r="E139" s="109">
        <f>SUM(E136:E138)</f>
        <v>5152744.0600000005</v>
      </c>
      <c r="F139" s="25"/>
    </row>
    <row r="140" spans="1:6" x14ac:dyDescent="0.25">
      <c r="A140" s="568" t="s">
        <v>101</v>
      </c>
      <c r="B140" s="569"/>
      <c r="C140" s="169" t="s">
        <v>98</v>
      </c>
      <c r="D140" s="169">
        <v>112</v>
      </c>
      <c r="E140" s="110">
        <f>E80</f>
        <v>120000</v>
      </c>
      <c r="F140" s="25"/>
    </row>
    <row r="141" spans="1:6" x14ac:dyDescent="0.25">
      <c r="A141" s="568"/>
      <c r="B141" s="569"/>
      <c r="C141" s="169">
        <v>2994</v>
      </c>
      <c r="D141" s="169">
        <v>100</v>
      </c>
      <c r="E141" s="110">
        <f>E101</f>
        <v>0</v>
      </c>
      <c r="F141" s="25"/>
    </row>
    <row r="142" spans="1:6" x14ac:dyDescent="0.25">
      <c r="A142" s="568"/>
      <c r="B142" s="569"/>
      <c r="C142" s="169">
        <v>4572</v>
      </c>
      <c r="D142" s="169">
        <v>112</v>
      </c>
      <c r="E142" s="110">
        <f>E130</f>
        <v>0</v>
      </c>
      <c r="F142" s="25"/>
    </row>
    <row r="143" spans="1:6" x14ac:dyDescent="0.25">
      <c r="A143" s="570"/>
      <c r="B143" s="571"/>
      <c r="C143" s="567" t="s">
        <v>100</v>
      </c>
      <c r="D143" s="567"/>
      <c r="E143" s="109">
        <f>SUM(E140:E142)</f>
        <v>120000</v>
      </c>
      <c r="F143" s="25"/>
    </row>
    <row r="144" spans="1:6" ht="15.75" thickBot="1" x14ac:dyDescent="0.3">
      <c r="A144" s="572" t="s">
        <v>102</v>
      </c>
      <c r="B144" s="573"/>
      <c r="C144" s="573"/>
      <c r="D144" s="573"/>
      <c r="E144" s="15">
        <f>SUM(E139,E143)</f>
        <v>5272744.0600000005</v>
      </c>
      <c r="F144" s="25"/>
    </row>
    <row r="145" spans="1:6" x14ac:dyDescent="0.25">
      <c r="A145" s="25"/>
      <c r="B145" s="25"/>
      <c r="C145" s="65"/>
      <c r="D145" s="27"/>
      <c r="E145" s="98"/>
      <c r="F145" s="25"/>
    </row>
  </sheetData>
  <sheetProtection password="DF69" sheet="1" objects="1" scenarios="1" insertColumns="0" insertRows="0" deleteColumns="0" deleteRows="0"/>
  <mergeCells count="125">
    <mergeCell ref="A6:E6"/>
    <mergeCell ref="A7:E7"/>
    <mergeCell ref="A8:B8"/>
    <mergeCell ref="A9:B9"/>
    <mergeCell ref="A10:E10"/>
    <mergeCell ref="A11:B11"/>
    <mergeCell ref="A18:B18"/>
    <mergeCell ref="A19:B19"/>
    <mergeCell ref="A20:B20"/>
    <mergeCell ref="A21:B21"/>
    <mergeCell ref="A22:B22"/>
    <mergeCell ref="A23:B23"/>
    <mergeCell ref="A12:B12"/>
    <mergeCell ref="A13:B13"/>
    <mergeCell ref="A14:B14"/>
    <mergeCell ref="A15:B15"/>
    <mergeCell ref="A16:B16"/>
    <mergeCell ref="A17:B17"/>
    <mergeCell ref="A30:B30"/>
    <mergeCell ref="A31:B31"/>
    <mergeCell ref="A32:B32"/>
    <mergeCell ref="A33:B33"/>
    <mergeCell ref="A34:B34"/>
    <mergeCell ref="A35:B35"/>
    <mergeCell ref="A24:B24"/>
    <mergeCell ref="A25:B25"/>
    <mergeCell ref="A26:B26"/>
    <mergeCell ref="A27:B27"/>
    <mergeCell ref="A28:B28"/>
    <mergeCell ref="A29:B29"/>
    <mergeCell ref="A42:B42"/>
    <mergeCell ref="A43:B43"/>
    <mergeCell ref="A44:B44"/>
    <mergeCell ref="A45:B45"/>
    <mergeCell ref="A46:B46"/>
    <mergeCell ref="A47:B47"/>
    <mergeCell ref="A36:B36"/>
    <mergeCell ref="A37:B37"/>
    <mergeCell ref="A38:B38"/>
    <mergeCell ref="A39:B39"/>
    <mergeCell ref="A40:B40"/>
    <mergeCell ref="A41:B41"/>
    <mergeCell ref="A54:B54"/>
    <mergeCell ref="A55:B55"/>
    <mergeCell ref="A56:B56"/>
    <mergeCell ref="A57:B57"/>
    <mergeCell ref="A58:B58"/>
    <mergeCell ref="A59:B59"/>
    <mergeCell ref="A48:B48"/>
    <mergeCell ref="A49:B49"/>
    <mergeCell ref="A50:B50"/>
    <mergeCell ref="A51:B51"/>
    <mergeCell ref="A52:B52"/>
    <mergeCell ref="A53:B53"/>
    <mergeCell ref="A66:B66"/>
    <mergeCell ref="A67:B67"/>
    <mergeCell ref="A68:B68"/>
    <mergeCell ref="A69:B69"/>
    <mergeCell ref="A70:B70"/>
    <mergeCell ref="A71:B71"/>
    <mergeCell ref="A60:B60"/>
    <mergeCell ref="A61:B61"/>
    <mergeCell ref="A62:B62"/>
    <mergeCell ref="A63:E63"/>
    <mergeCell ref="A64:B64"/>
    <mergeCell ref="A65:B65"/>
    <mergeCell ref="A78:B78"/>
    <mergeCell ref="A79:B79"/>
    <mergeCell ref="A80:B80"/>
    <mergeCell ref="A81:B81"/>
    <mergeCell ref="A84:E84"/>
    <mergeCell ref="A85:B85"/>
    <mergeCell ref="A72:B72"/>
    <mergeCell ref="A73:B73"/>
    <mergeCell ref="A74:B74"/>
    <mergeCell ref="A75:B75"/>
    <mergeCell ref="A76:B76"/>
    <mergeCell ref="A77:B77"/>
    <mergeCell ref="A92:B92"/>
    <mergeCell ref="A93:B93"/>
    <mergeCell ref="A94:B94"/>
    <mergeCell ref="A95:B95"/>
    <mergeCell ref="A96:B96"/>
    <mergeCell ref="A97:E97"/>
    <mergeCell ref="A86:B86"/>
    <mergeCell ref="A87:E87"/>
    <mergeCell ref="A88:B88"/>
    <mergeCell ref="A89:B89"/>
    <mergeCell ref="A90:B90"/>
    <mergeCell ref="A91:B91"/>
    <mergeCell ref="A108:B108"/>
    <mergeCell ref="A110:B110"/>
    <mergeCell ref="A111:B111"/>
    <mergeCell ref="A112:B112"/>
    <mergeCell ref="A113:B113"/>
    <mergeCell ref="A114:B114"/>
    <mergeCell ref="A98:B98"/>
    <mergeCell ref="A99:B99"/>
    <mergeCell ref="A101:B101"/>
    <mergeCell ref="A102:B102"/>
    <mergeCell ref="A105:E105"/>
    <mergeCell ref="A106:E106"/>
    <mergeCell ref="A121:B121"/>
    <mergeCell ref="A122:B122"/>
    <mergeCell ref="A123:B123"/>
    <mergeCell ref="A124:B124"/>
    <mergeCell ref="A125:B125"/>
    <mergeCell ref="A127:B127"/>
    <mergeCell ref="A115:B115"/>
    <mergeCell ref="A116:B116"/>
    <mergeCell ref="A117:B117"/>
    <mergeCell ref="A118:B118"/>
    <mergeCell ref="A119:B119"/>
    <mergeCell ref="A120:B120"/>
    <mergeCell ref="A136:B139"/>
    <mergeCell ref="C139:D139"/>
    <mergeCell ref="A140:B143"/>
    <mergeCell ref="C143:D143"/>
    <mergeCell ref="A144:D144"/>
    <mergeCell ref="A128:B128"/>
    <mergeCell ref="A129:B129"/>
    <mergeCell ref="A130:B130"/>
    <mergeCell ref="A131:B131"/>
    <mergeCell ref="A134:E134"/>
    <mergeCell ref="A135:B135"/>
  </mergeCells>
  <pageMargins left="0.511811024" right="0.511811024" top="0.78740157499999996" bottom="0.78740157499999996" header="0.31496062000000002" footer="0.31496062000000002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0"/>
  <sheetViews>
    <sheetView topLeftCell="A133" zoomScaleNormal="100" workbookViewId="0">
      <selection activeCell="F152" sqref="F152"/>
    </sheetView>
  </sheetViews>
  <sheetFormatPr defaultRowHeight="15" x14ac:dyDescent="0.25"/>
  <cols>
    <col min="1" max="1" width="0.85546875" style="25" customWidth="1"/>
    <col min="2" max="2" width="43.85546875" style="25" bestFit="1" customWidth="1"/>
    <col min="3" max="3" width="10.42578125" style="25" customWidth="1"/>
    <col min="4" max="4" width="9.140625" style="65"/>
    <col min="5" max="5" width="9.140625" style="27"/>
    <col min="6" max="6" width="16.85546875" style="25" customWidth="1"/>
    <col min="7" max="7" width="15" style="25" customWidth="1"/>
    <col min="8" max="8" width="15.5703125" style="25" customWidth="1"/>
    <col min="9" max="9" width="14.5703125" style="25" customWidth="1"/>
    <col min="10" max="10" width="14.7109375" style="25" customWidth="1"/>
    <col min="11" max="11" width="12" style="25" customWidth="1"/>
    <col min="12" max="16384" width="9.140625" style="25"/>
  </cols>
  <sheetData>
    <row r="1" spans="1:11" x14ac:dyDescent="0.25">
      <c r="D1" s="26" t="s">
        <v>124</v>
      </c>
    </row>
    <row r="2" spans="1:11" x14ac:dyDescent="0.25">
      <c r="D2" s="26" t="s">
        <v>123</v>
      </c>
    </row>
    <row r="4" spans="1:11" ht="15.75" x14ac:dyDescent="0.25">
      <c r="D4" s="28" t="s">
        <v>122</v>
      </c>
    </row>
    <row r="5" spans="1:11" ht="15.75" thickBot="1" x14ac:dyDescent="0.3">
      <c r="A5" s="29"/>
      <c r="B5" s="29"/>
      <c r="C5" s="29"/>
      <c r="D5" s="30"/>
      <c r="E5" s="31"/>
      <c r="F5" s="32"/>
      <c r="G5" s="32"/>
      <c r="H5" s="32"/>
      <c r="I5" s="32"/>
      <c r="J5" s="32"/>
      <c r="K5" s="29"/>
    </row>
    <row r="6" spans="1:11" ht="15" customHeight="1" x14ac:dyDescent="0.25">
      <c r="A6" s="29"/>
      <c r="B6" s="501" t="s">
        <v>127</v>
      </c>
      <c r="C6" s="502"/>
      <c r="D6" s="502"/>
      <c r="E6" s="502"/>
      <c r="F6" s="502"/>
      <c r="G6" s="502"/>
      <c r="H6" s="502"/>
      <c r="I6" s="502"/>
      <c r="J6" s="502"/>
      <c r="K6" s="503"/>
    </row>
    <row r="7" spans="1:11" ht="15" customHeight="1" x14ac:dyDescent="0.25">
      <c r="A7" s="29"/>
      <c r="B7" s="504" t="s">
        <v>0</v>
      </c>
      <c r="C7" s="505"/>
      <c r="D7" s="505"/>
      <c r="E7" s="505"/>
      <c r="F7" s="505"/>
      <c r="G7" s="505"/>
      <c r="H7" s="505"/>
      <c r="I7" s="505"/>
      <c r="J7" s="505"/>
      <c r="K7" s="506"/>
    </row>
    <row r="8" spans="1:11" ht="15.75" thickBot="1" x14ac:dyDescent="0.3">
      <c r="A8" s="29"/>
      <c r="B8" s="429"/>
      <c r="C8" s="430"/>
      <c r="D8" s="33"/>
      <c r="E8" s="33"/>
      <c r="F8" s="34"/>
      <c r="G8" s="34"/>
      <c r="H8" s="34"/>
      <c r="I8" s="34"/>
      <c r="J8" s="34"/>
      <c r="K8" s="35"/>
    </row>
    <row r="9" spans="1:11" ht="42" customHeight="1" thickBot="1" x14ac:dyDescent="0.3">
      <c r="B9" s="431" t="s">
        <v>1</v>
      </c>
      <c r="C9" s="432"/>
      <c r="D9" s="36" t="s">
        <v>2</v>
      </c>
      <c r="E9" s="37" t="s">
        <v>3</v>
      </c>
      <c r="F9" s="38" t="s">
        <v>105</v>
      </c>
      <c r="G9" s="38" t="s">
        <v>106</v>
      </c>
      <c r="H9" s="38" t="s">
        <v>107</v>
      </c>
      <c r="I9" s="38" t="s">
        <v>108</v>
      </c>
      <c r="J9" s="38" t="s">
        <v>128</v>
      </c>
      <c r="K9" s="39" t="s">
        <v>109</v>
      </c>
    </row>
    <row r="10" spans="1:11" ht="15.75" thickBot="1" x14ac:dyDescent="0.3">
      <c r="B10" s="498" t="s">
        <v>95</v>
      </c>
      <c r="C10" s="499"/>
      <c r="D10" s="499"/>
      <c r="E10" s="499"/>
      <c r="F10" s="499"/>
      <c r="G10" s="499"/>
      <c r="H10" s="499"/>
      <c r="I10" s="499"/>
      <c r="J10" s="499"/>
      <c r="K10" s="500"/>
    </row>
    <row r="11" spans="1:11" x14ac:dyDescent="0.25">
      <c r="A11" s="40"/>
      <c r="B11" s="433" t="s">
        <v>4</v>
      </c>
      <c r="C11" s="434"/>
      <c r="D11" s="41" t="s">
        <v>5</v>
      </c>
      <c r="E11" s="42">
        <v>112</v>
      </c>
      <c r="F11" s="43">
        <v>190000</v>
      </c>
      <c r="G11" s="43">
        <v>250000</v>
      </c>
      <c r="H11" s="43">
        <v>30000</v>
      </c>
      <c r="I11" s="43">
        <v>0</v>
      </c>
      <c r="J11" s="43">
        <v>12500</v>
      </c>
      <c r="K11" s="99">
        <f t="shared" ref="K11:K42" si="0">SUM(F11:J11)</f>
        <v>482500</v>
      </c>
    </row>
    <row r="12" spans="1:11" x14ac:dyDescent="0.25">
      <c r="A12" s="40"/>
      <c r="B12" s="433" t="s">
        <v>6</v>
      </c>
      <c r="C12" s="434"/>
      <c r="D12" s="44" t="s">
        <v>7</v>
      </c>
      <c r="E12" s="45">
        <v>112</v>
      </c>
      <c r="F12" s="46"/>
      <c r="G12" s="46"/>
      <c r="H12" s="46">
        <v>6949.54</v>
      </c>
      <c r="I12" s="46"/>
      <c r="J12" s="46"/>
      <c r="K12" s="99">
        <f t="shared" si="0"/>
        <v>6949.54</v>
      </c>
    </row>
    <row r="13" spans="1:11" x14ac:dyDescent="0.25">
      <c r="A13" s="47"/>
      <c r="B13" s="435" t="s">
        <v>85</v>
      </c>
      <c r="C13" s="436"/>
      <c r="D13" s="48">
        <v>339014</v>
      </c>
      <c r="E13" s="49">
        <v>112</v>
      </c>
      <c r="F13" s="2">
        <f>SUM(F11:F12)</f>
        <v>190000</v>
      </c>
      <c r="G13" s="2">
        <f>SUM(G11:G12)</f>
        <v>250000</v>
      </c>
      <c r="H13" s="2">
        <f>SUM(H11:H12)</f>
        <v>36949.54</v>
      </c>
      <c r="I13" s="2">
        <f>SUM(I11:I12)</f>
        <v>0</v>
      </c>
      <c r="J13" s="2">
        <f>SUM(J11:J12)</f>
        <v>12500</v>
      </c>
      <c r="K13" s="2">
        <f t="shared" si="0"/>
        <v>489449.54</v>
      </c>
    </row>
    <row r="14" spans="1:11" x14ac:dyDescent="0.25">
      <c r="A14" s="40"/>
      <c r="B14" s="433" t="s">
        <v>8</v>
      </c>
      <c r="C14" s="434"/>
      <c r="D14" s="44" t="s">
        <v>9</v>
      </c>
      <c r="E14" s="44">
        <v>112</v>
      </c>
      <c r="F14" s="43">
        <v>40000</v>
      </c>
      <c r="G14" s="43">
        <v>140000</v>
      </c>
      <c r="H14" s="43">
        <v>238000</v>
      </c>
      <c r="I14" s="43">
        <v>123025</v>
      </c>
      <c r="J14" s="43">
        <v>97472</v>
      </c>
      <c r="K14" s="99">
        <f t="shared" si="0"/>
        <v>638497</v>
      </c>
    </row>
    <row r="15" spans="1:11" x14ac:dyDescent="0.25">
      <c r="A15" s="40"/>
      <c r="B15" s="435" t="s">
        <v>85</v>
      </c>
      <c r="C15" s="436"/>
      <c r="D15" s="48">
        <v>339018</v>
      </c>
      <c r="E15" s="48">
        <v>112</v>
      </c>
      <c r="F15" s="2">
        <f>SUM(F14)</f>
        <v>40000</v>
      </c>
      <c r="G15" s="2">
        <f>SUM(G14)</f>
        <v>140000</v>
      </c>
      <c r="H15" s="2">
        <f>SUM(H14)</f>
        <v>238000</v>
      </c>
      <c r="I15" s="2">
        <f>SUM(I14)</f>
        <v>123025</v>
      </c>
      <c r="J15" s="2">
        <f>SUM(J14)</f>
        <v>97472</v>
      </c>
      <c r="K15" s="2">
        <f t="shared" si="0"/>
        <v>638497</v>
      </c>
    </row>
    <row r="16" spans="1:11" x14ac:dyDescent="0.25">
      <c r="A16" s="40"/>
      <c r="B16" s="433" t="s">
        <v>10</v>
      </c>
      <c r="C16" s="434"/>
      <c r="D16" s="50" t="s">
        <v>11</v>
      </c>
      <c r="E16" s="51">
        <v>112</v>
      </c>
      <c r="F16" s="43"/>
      <c r="G16" s="43">
        <v>25000</v>
      </c>
      <c r="H16" s="43"/>
      <c r="I16" s="43">
        <v>175500</v>
      </c>
      <c r="J16" s="43">
        <v>205152</v>
      </c>
      <c r="K16" s="99">
        <f t="shared" si="0"/>
        <v>405652</v>
      </c>
    </row>
    <row r="17" spans="1:11" x14ac:dyDescent="0.25">
      <c r="A17" s="40"/>
      <c r="B17" s="435" t="s">
        <v>85</v>
      </c>
      <c r="C17" s="436"/>
      <c r="D17" s="48">
        <v>339020</v>
      </c>
      <c r="E17" s="49">
        <v>112</v>
      </c>
      <c r="F17" s="2">
        <f>SUM(F16)</f>
        <v>0</v>
      </c>
      <c r="G17" s="2">
        <f>SUM(G16)</f>
        <v>25000</v>
      </c>
      <c r="H17" s="2">
        <f>SUM(H16)</f>
        <v>0</v>
      </c>
      <c r="I17" s="2">
        <f>SUM(I16)</f>
        <v>175500</v>
      </c>
      <c r="J17" s="2">
        <f>SUM(J16)</f>
        <v>205152</v>
      </c>
      <c r="K17" s="2">
        <f t="shared" si="0"/>
        <v>405652</v>
      </c>
    </row>
    <row r="18" spans="1:11" x14ac:dyDescent="0.25">
      <c r="A18" s="40"/>
      <c r="B18" s="433" t="s">
        <v>12</v>
      </c>
      <c r="C18" s="434"/>
      <c r="D18" s="44" t="s">
        <v>13</v>
      </c>
      <c r="E18" s="45">
        <v>112</v>
      </c>
      <c r="F18" s="46">
        <v>25000</v>
      </c>
      <c r="G18" s="46">
        <v>50000</v>
      </c>
      <c r="H18" s="46"/>
      <c r="I18" s="46">
        <v>17000</v>
      </c>
      <c r="J18" s="46"/>
      <c r="K18" s="99">
        <f t="shared" si="0"/>
        <v>92000</v>
      </c>
    </row>
    <row r="19" spans="1:11" x14ac:dyDescent="0.25">
      <c r="A19" s="40"/>
      <c r="B19" s="433" t="s">
        <v>14</v>
      </c>
      <c r="C19" s="434"/>
      <c r="D19" s="44" t="s">
        <v>15</v>
      </c>
      <c r="E19" s="45">
        <v>112</v>
      </c>
      <c r="F19" s="46"/>
      <c r="G19" s="46"/>
      <c r="H19" s="46"/>
      <c r="I19" s="46"/>
      <c r="J19" s="46"/>
      <c r="K19" s="99">
        <f t="shared" si="0"/>
        <v>0</v>
      </c>
    </row>
    <row r="20" spans="1:11" x14ac:dyDescent="0.25">
      <c r="A20" s="40"/>
      <c r="B20" s="435" t="s">
        <v>85</v>
      </c>
      <c r="C20" s="436"/>
      <c r="D20" s="48">
        <v>339030</v>
      </c>
      <c r="E20" s="49">
        <v>112</v>
      </c>
      <c r="F20" s="2">
        <f>SUM(F18:F19)</f>
        <v>25000</v>
      </c>
      <c r="G20" s="2">
        <f>SUM(G18:G19)</f>
        <v>50000</v>
      </c>
      <c r="H20" s="2">
        <f>SUM(H18:H19)</f>
        <v>0</v>
      </c>
      <c r="I20" s="2">
        <f>SUM(I18:I19)</f>
        <v>17000</v>
      </c>
      <c r="J20" s="2">
        <f>SUM(J18:J19)</f>
        <v>0</v>
      </c>
      <c r="K20" s="2">
        <f t="shared" si="0"/>
        <v>92000</v>
      </c>
    </row>
    <row r="21" spans="1:11" x14ac:dyDescent="0.25">
      <c r="A21" s="40"/>
      <c r="B21" s="437" t="s">
        <v>103</v>
      </c>
      <c r="C21" s="438"/>
      <c r="D21" s="44" t="s">
        <v>16</v>
      </c>
      <c r="E21" s="45">
        <v>112</v>
      </c>
      <c r="F21" s="46"/>
      <c r="G21" s="46"/>
      <c r="H21" s="46">
        <v>10000</v>
      </c>
      <c r="I21" s="46"/>
      <c r="J21" s="46">
        <v>8000</v>
      </c>
      <c r="K21" s="99">
        <f t="shared" si="0"/>
        <v>18000</v>
      </c>
    </row>
    <row r="22" spans="1:11" x14ac:dyDescent="0.25">
      <c r="A22" s="40"/>
      <c r="B22" s="435" t="s">
        <v>85</v>
      </c>
      <c r="C22" s="436"/>
      <c r="D22" s="48">
        <v>339031</v>
      </c>
      <c r="E22" s="49">
        <v>112</v>
      </c>
      <c r="F22" s="2">
        <f>SUM(F21)</f>
        <v>0</v>
      </c>
      <c r="G22" s="2">
        <f>SUM(G21)</f>
        <v>0</v>
      </c>
      <c r="H22" s="2">
        <f>SUM(H21)</f>
        <v>10000</v>
      </c>
      <c r="I22" s="2">
        <f>SUM(I21)</f>
        <v>0</v>
      </c>
      <c r="J22" s="2">
        <f>SUM(J21)</f>
        <v>8000</v>
      </c>
      <c r="K22" s="2">
        <f t="shared" si="0"/>
        <v>18000</v>
      </c>
    </row>
    <row r="23" spans="1:11" x14ac:dyDescent="0.25">
      <c r="A23" s="40"/>
      <c r="B23" s="433" t="s">
        <v>17</v>
      </c>
      <c r="C23" s="434"/>
      <c r="D23" s="50" t="s">
        <v>18</v>
      </c>
      <c r="E23" s="51">
        <v>112</v>
      </c>
      <c r="F23" s="46"/>
      <c r="G23" s="46"/>
      <c r="H23" s="46"/>
      <c r="I23" s="46"/>
      <c r="J23" s="46"/>
      <c r="K23" s="99">
        <f t="shared" si="0"/>
        <v>0</v>
      </c>
    </row>
    <row r="24" spans="1:11" x14ac:dyDescent="0.25">
      <c r="A24" s="40"/>
      <c r="B24" s="435" t="s">
        <v>85</v>
      </c>
      <c r="C24" s="436"/>
      <c r="D24" s="48">
        <v>339032</v>
      </c>
      <c r="E24" s="49">
        <v>112</v>
      </c>
      <c r="F24" s="2">
        <f>SUM(F23)</f>
        <v>0</v>
      </c>
      <c r="G24" s="2">
        <f>SUM(G23)</f>
        <v>0</v>
      </c>
      <c r="H24" s="2">
        <f>SUM(H23)</f>
        <v>0</v>
      </c>
      <c r="I24" s="2">
        <f>SUM(I23)</f>
        <v>0</v>
      </c>
      <c r="J24" s="2">
        <f>SUM(J23)</f>
        <v>0</v>
      </c>
      <c r="K24" s="2">
        <f t="shared" si="0"/>
        <v>0</v>
      </c>
    </row>
    <row r="25" spans="1:11" x14ac:dyDescent="0.25">
      <c r="A25" s="40"/>
      <c r="B25" s="433" t="s">
        <v>19</v>
      </c>
      <c r="C25" s="434"/>
      <c r="D25" s="44" t="s">
        <v>20</v>
      </c>
      <c r="E25" s="45">
        <v>112</v>
      </c>
      <c r="F25" s="46">
        <v>125000</v>
      </c>
      <c r="G25" s="46">
        <v>20000</v>
      </c>
      <c r="H25" s="46">
        <v>20000</v>
      </c>
      <c r="I25" s="46">
        <v>16000</v>
      </c>
      <c r="J25" s="46">
        <v>8825.5400000000009</v>
      </c>
      <c r="K25" s="99">
        <f t="shared" si="0"/>
        <v>189825.54</v>
      </c>
    </row>
    <row r="26" spans="1:11" x14ac:dyDescent="0.25">
      <c r="A26" s="40"/>
      <c r="B26" s="433" t="s">
        <v>21</v>
      </c>
      <c r="C26" s="434"/>
      <c r="D26" s="50" t="s">
        <v>22</v>
      </c>
      <c r="E26" s="51">
        <v>112</v>
      </c>
      <c r="F26" s="46"/>
      <c r="G26" s="46"/>
      <c r="H26" s="46">
        <v>8000</v>
      </c>
      <c r="I26" s="46"/>
      <c r="J26" s="46"/>
      <c r="K26" s="99">
        <f t="shared" si="0"/>
        <v>8000</v>
      </c>
    </row>
    <row r="27" spans="1:11" x14ac:dyDescent="0.25">
      <c r="A27" s="40"/>
      <c r="B27" s="433" t="s">
        <v>23</v>
      </c>
      <c r="C27" s="434"/>
      <c r="D27" s="44" t="s">
        <v>24</v>
      </c>
      <c r="E27" s="45">
        <v>112</v>
      </c>
      <c r="F27" s="46"/>
      <c r="G27" s="46"/>
      <c r="H27" s="46"/>
      <c r="I27" s="46"/>
      <c r="J27" s="46"/>
      <c r="K27" s="99">
        <f t="shared" si="0"/>
        <v>0</v>
      </c>
    </row>
    <row r="28" spans="1:11" x14ac:dyDescent="0.25">
      <c r="A28" s="40"/>
      <c r="B28" s="435" t="s">
        <v>85</v>
      </c>
      <c r="C28" s="436"/>
      <c r="D28" s="48">
        <v>339033</v>
      </c>
      <c r="E28" s="49">
        <v>112</v>
      </c>
      <c r="F28" s="2">
        <f>SUM(F25:F27)</f>
        <v>125000</v>
      </c>
      <c r="G28" s="2">
        <f>SUM(G25:G27)</f>
        <v>20000</v>
      </c>
      <c r="H28" s="2">
        <f>SUM(H25:H27)</f>
        <v>28000</v>
      </c>
      <c r="I28" s="2">
        <f>SUM(I25:I27)</f>
        <v>16000</v>
      </c>
      <c r="J28" s="2">
        <f>SUM(J25:J27)</f>
        <v>8825.5400000000009</v>
      </c>
      <c r="K28" s="2">
        <f t="shared" si="0"/>
        <v>197825.54</v>
      </c>
    </row>
    <row r="29" spans="1:11" x14ac:dyDescent="0.25">
      <c r="A29" s="40"/>
      <c r="B29" s="433" t="s">
        <v>25</v>
      </c>
      <c r="C29" s="434"/>
      <c r="D29" s="50" t="s">
        <v>26</v>
      </c>
      <c r="E29" s="51">
        <v>112</v>
      </c>
      <c r="F29" s="46"/>
      <c r="G29" s="46"/>
      <c r="H29" s="46"/>
      <c r="I29" s="46"/>
      <c r="J29" s="46"/>
      <c r="K29" s="99">
        <f t="shared" si="0"/>
        <v>0</v>
      </c>
    </row>
    <row r="30" spans="1:11" x14ac:dyDescent="0.25">
      <c r="A30" s="40"/>
      <c r="B30" s="433" t="s">
        <v>27</v>
      </c>
      <c r="C30" s="434"/>
      <c r="D30" s="44" t="s">
        <v>28</v>
      </c>
      <c r="E30" s="45">
        <v>112</v>
      </c>
      <c r="F30" s="46"/>
      <c r="G30" s="46"/>
      <c r="H30" s="46"/>
      <c r="I30" s="46"/>
      <c r="J30" s="46"/>
      <c r="K30" s="99">
        <f t="shared" si="0"/>
        <v>0</v>
      </c>
    </row>
    <row r="31" spans="1:11" x14ac:dyDescent="0.25">
      <c r="A31" s="40"/>
      <c r="B31" s="435" t="s">
        <v>85</v>
      </c>
      <c r="C31" s="436"/>
      <c r="D31" s="48">
        <v>339035</v>
      </c>
      <c r="E31" s="49">
        <v>112</v>
      </c>
      <c r="F31" s="2">
        <f>SUM(F29:F30)</f>
        <v>0</v>
      </c>
      <c r="G31" s="2">
        <f>SUM(G29:G30)</f>
        <v>0</v>
      </c>
      <c r="H31" s="2">
        <f>SUM(H29:H30)</f>
        <v>0</v>
      </c>
      <c r="I31" s="2">
        <f>SUM(I29:I30)</f>
        <v>0</v>
      </c>
      <c r="J31" s="2">
        <f>SUM(J29:J30)</f>
        <v>0</v>
      </c>
      <c r="K31" s="2">
        <f t="shared" si="0"/>
        <v>0</v>
      </c>
    </row>
    <row r="32" spans="1:11" x14ac:dyDescent="0.25">
      <c r="A32" s="40"/>
      <c r="B32" s="433" t="s">
        <v>29</v>
      </c>
      <c r="C32" s="434"/>
      <c r="D32" s="50" t="s">
        <v>30</v>
      </c>
      <c r="E32" s="51">
        <v>112</v>
      </c>
      <c r="F32" s="46">
        <v>111401</v>
      </c>
      <c r="G32" s="46">
        <v>80000</v>
      </c>
      <c r="H32" s="46">
        <v>2500</v>
      </c>
      <c r="I32" s="46">
        <v>18400</v>
      </c>
      <c r="J32" s="46">
        <v>2000</v>
      </c>
      <c r="K32" s="99">
        <f t="shared" si="0"/>
        <v>214301</v>
      </c>
    </row>
    <row r="33" spans="1:11" x14ac:dyDescent="0.25">
      <c r="A33" s="40"/>
      <c r="B33" s="433" t="s">
        <v>31</v>
      </c>
      <c r="C33" s="434"/>
      <c r="D33" s="44" t="s">
        <v>32</v>
      </c>
      <c r="E33" s="45">
        <v>112</v>
      </c>
      <c r="F33" s="46"/>
      <c r="G33" s="46"/>
      <c r="H33" s="46">
        <v>0</v>
      </c>
      <c r="I33" s="46"/>
      <c r="J33" s="46">
        <v>2500</v>
      </c>
      <c r="K33" s="99">
        <f t="shared" si="0"/>
        <v>2500</v>
      </c>
    </row>
    <row r="34" spans="1:11" x14ac:dyDescent="0.25">
      <c r="A34" s="40"/>
      <c r="B34" s="433" t="s">
        <v>33</v>
      </c>
      <c r="C34" s="434"/>
      <c r="D34" s="50" t="s">
        <v>34</v>
      </c>
      <c r="E34" s="51">
        <v>112</v>
      </c>
      <c r="F34" s="46"/>
      <c r="G34" s="46"/>
      <c r="H34" s="46"/>
      <c r="I34" s="46"/>
      <c r="J34" s="46"/>
      <c r="K34" s="99">
        <f t="shared" si="0"/>
        <v>0</v>
      </c>
    </row>
    <row r="35" spans="1:11" x14ac:dyDescent="0.25">
      <c r="A35" s="40"/>
      <c r="B35" s="433" t="s">
        <v>35</v>
      </c>
      <c r="C35" s="434"/>
      <c r="D35" s="44" t="s">
        <v>36</v>
      </c>
      <c r="E35" s="51">
        <v>112</v>
      </c>
      <c r="F35" s="46"/>
      <c r="G35" s="46"/>
      <c r="H35" s="46"/>
      <c r="I35" s="46"/>
      <c r="J35" s="46"/>
      <c r="K35" s="99">
        <f t="shared" si="0"/>
        <v>0</v>
      </c>
    </row>
    <row r="36" spans="1:11" x14ac:dyDescent="0.25">
      <c r="A36" s="40"/>
      <c r="B36" s="435" t="s">
        <v>85</v>
      </c>
      <c r="C36" s="436"/>
      <c r="D36" s="48">
        <v>339036</v>
      </c>
      <c r="E36" s="49">
        <v>112</v>
      </c>
      <c r="F36" s="2">
        <f>SUM(F32:F35)</f>
        <v>111401</v>
      </c>
      <c r="G36" s="2">
        <f>SUM(G32:G35)</f>
        <v>80000</v>
      </c>
      <c r="H36" s="2">
        <f>SUM(H32:H35)</f>
        <v>2500</v>
      </c>
      <c r="I36" s="2">
        <f>SUM(I32:I35)</f>
        <v>18400</v>
      </c>
      <c r="J36" s="2">
        <f>SUM(J32:J35)</f>
        <v>4500</v>
      </c>
      <c r="K36" s="2">
        <f t="shared" si="0"/>
        <v>216801</v>
      </c>
    </row>
    <row r="37" spans="1:11" x14ac:dyDescent="0.25">
      <c r="A37" s="40"/>
      <c r="B37" s="433" t="s">
        <v>38</v>
      </c>
      <c r="C37" s="434"/>
      <c r="D37" s="44" t="s">
        <v>37</v>
      </c>
      <c r="E37" s="45">
        <v>112</v>
      </c>
      <c r="F37" s="46">
        <v>2665726</v>
      </c>
      <c r="G37" s="46"/>
      <c r="H37" s="46"/>
      <c r="I37" s="46"/>
      <c r="J37" s="46"/>
      <c r="K37" s="99">
        <f t="shared" si="0"/>
        <v>2665726</v>
      </c>
    </row>
    <row r="38" spans="1:11" x14ac:dyDescent="0.25">
      <c r="A38" s="40"/>
      <c r="B38" s="433" t="s">
        <v>39</v>
      </c>
      <c r="C38" s="434"/>
      <c r="D38" s="50" t="s">
        <v>40</v>
      </c>
      <c r="E38" s="51">
        <v>112</v>
      </c>
      <c r="F38" s="46"/>
      <c r="G38" s="46"/>
      <c r="H38" s="46"/>
      <c r="I38" s="46"/>
      <c r="J38" s="46"/>
      <c r="K38" s="99">
        <f t="shared" si="0"/>
        <v>0</v>
      </c>
    </row>
    <row r="39" spans="1:11" x14ac:dyDescent="0.25">
      <c r="A39" s="40"/>
      <c r="B39" s="435" t="s">
        <v>85</v>
      </c>
      <c r="C39" s="436"/>
      <c r="D39" s="48">
        <v>339037</v>
      </c>
      <c r="E39" s="49">
        <v>112</v>
      </c>
      <c r="F39" s="2">
        <f>SUM(F37:F38)</f>
        <v>2665726</v>
      </c>
      <c r="G39" s="2">
        <f>SUM(G37:G38)</f>
        <v>0</v>
      </c>
      <c r="H39" s="2">
        <f>SUM(H37:H38)</f>
        <v>0</v>
      </c>
      <c r="I39" s="2">
        <f>SUM(I37:I38)</f>
        <v>0</v>
      </c>
      <c r="J39" s="2">
        <f>SUM(J37:J38)</f>
        <v>0</v>
      </c>
      <c r="K39" s="2">
        <f t="shared" si="0"/>
        <v>2665726</v>
      </c>
    </row>
    <row r="40" spans="1:11" x14ac:dyDescent="0.25">
      <c r="A40" s="40"/>
      <c r="B40" s="433" t="s">
        <v>41</v>
      </c>
      <c r="C40" s="434"/>
      <c r="D40" s="44" t="s">
        <v>42</v>
      </c>
      <c r="E40" s="45">
        <v>112</v>
      </c>
      <c r="F40" s="46">
        <v>229251</v>
      </c>
      <c r="G40" s="46">
        <v>120000</v>
      </c>
      <c r="H40" s="46">
        <v>56000</v>
      </c>
      <c r="I40" s="46">
        <v>21524.54</v>
      </c>
      <c r="J40" s="46">
        <v>35000</v>
      </c>
      <c r="K40" s="99">
        <f t="shared" si="0"/>
        <v>461775.54</v>
      </c>
    </row>
    <row r="41" spans="1:11" x14ac:dyDescent="0.25">
      <c r="A41" s="40"/>
      <c r="B41" s="439" t="s">
        <v>43</v>
      </c>
      <c r="C41" s="440"/>
      <c r="D41" s="51" t="s">
        <v>44</v>
      </c>
      <c r="E41" s="51">
        <v>112</v>
      </c>
      <c r="F41" s="46"/>
      <c r="G41" s="46"/>
      <c r="H41" s="46"/>
      <c r="I41" s="46"/>
      <c r="J41" s="46"/>
      <c r="K41" s="99">
        <f t="shared" si="0"/>
        <v>0</v>
      </c>
    </row>
    <row r="42" spans="1:11" x14ac:dyDescent="0.25">
      <c r="A42" s="40"/>
      <c r="B42" s="439" t="s">
        <v>45</v>
      </c>
      <c r="C42" s="440"/>
      <c r="D42" s="51" t="s">
        <v>46</v>
      </c>
      <c r="E42" s="51">
        <v>112</v>
      </c>
      <c r="F42" s="46"/>
      <c r="G42" s="46"/>
      <c r="H42" s="46"/>
      <c r="I42" s="46"/>
      <c r="J42" s="46"/>
      <c r="K42" s="99">
        <f t="shared" si="0"/>
        <v>0</v>
      </c>
    </row>
    <row r="43" spans="1:11" x14ac:dyDescent="0.25">
      <c r="A43" s="40"/>
      <c r="B43" s="439" t="s">
        <v>47</v>
      </c>
      <c r="C43" s="440"/>
      <c r="D43" s="51" t="s">
        <v>48</v>
      </c>
      <c r="E43" s="51">
        <v>112</v>
      </c>
      <c r="F43" s="46"/>
      <c r="G43" s="46"/>
      <c r="H43" s="46"/>
      <c r="I43" s="46"/>
      <c r="J43" s="46"/>
      <c r="K43" s="99">
        <f t="shared" ref="K43:K62" si="1">SUM(F43:J43)</f>
        <v>0</v>
      </c>
    </row>
    <row r="44" spans="1:11" x14ac:dyDescent="0.25">
      <c r="A44" s="40"/>
      <c r="B44" s="433" t="s">
        <v>49</v>
      </c>
      <c r="C44" s="434"/>
      <c r="D44" s="50" t="s">
        <v>50</v>
      </c>
      <c r="E44" s="51">
        <v>112</v>
      </c>
      <c r="F44" s="46"/>
      <c r="G44" s="46"/>
      <c r="H44" s="46"/>
      <c r="I44" s="46"/>
      <c r="J44" s="46"/>
      <c r="K44" s="99">
        <f t="shared" si="1"/>
        <v>0</v>
      </c>
    </row>
    <row r="45" spans="1:11" x14ac:dyDescent="0.25">
      <c r="A45" s="40"/>
      <c r="B45" s="433" t="s">
        <v>33</v>
      </c>
      <c r="C45" s="434"/>
      <c r="D45" s="50" t="s">
        <v>51</v>
      </c>
      <c r="E45" s="51">
        <v>112</v>
      </c>
      <c r="F45" s="46"/>
      <c r="G45" s="46"/>
      <c r="H45" s="46"/>
      <c r="I45" s="46"/>
      <c r="J45" s="46"/>
      <c r="K45" s="99">
        <f t="shared" si="1"/>
        <v>0</v>
      </c>
    </row>
    <row r="46" spans="1:11" x14ac:dyDescent="0.25">
      <c r="A46" s="40"/>
      <c r="B46" s="439" t="s">
        <v>52</v>
      </c>
      <c r="C46" s="440"/>
      <c r="D46" s="51" t="s">
        <v>53</v>
      </c>
      <c r="E46" s="51">
        <v>112</v>
      </c>
      <c r="F46" s="46"/>
      <c r="G46" s="46"/>
      <c r="H46" s="46"/>
      <c r="I46" s="46"/>
      <c r="J46" s="46"/>
      <c r="K46" s="99">
        <f t="shared" si="1"/>
        <v>0</v>
      </c>
    </row>
    <row r="47" spans="1:11" x14ac:dyDescent="0.25">
      <c r="A47" s="40"/>
      <c r="B47" s="439" t="s">
        <v>39</v>
      </c>
      <c r="C47" s="440"/>
      <c r="D47" s="51" t="s">
        <v>54</v>
      </c>
      <c r="E47" s="51">
        <v>112</v>
      </c>
      <c r="F47" s="46"/>
      <c r="G47" s="46"/>
      <c r="H47" s="46"/>
      <c r="I47" s="46"/>
      <c r="J47" s="46"/>
      <c r="K47" s="99">
        <f t="shared" si="1"/>
        <v>0</v>
      </c>
    </row>
    <row r="48" spans="1:11" x14ac:dyDescent="0.25">
      <c r="A48" s="40"/>
      <c r="B48" s="439" t="s">
        <v>55</v>
      </c>
      <c r="C48" s="440"/>
      <c r="D48" s="51" t="s">
        <v>56</v>
      </c>
      <c r="E48" s="51">
        <v>112</v>
      </c>
      <c r="F48" s="46"/>
      <c r="G48" s="46"/>
      <c r="H48" s="46"/>
      <c r="I48" s="46"/>
      <c r="J48" s="46"/>
      <c r="K48" s="99">
        <f t="shared" si="1"/>
        <v>0</v>
      </c>
    </row>
    <row r="49" spans="1:11" x14ac:dyDescent="0.25">
      <c r="A49" s="40"/>
      <c r="B49" s="433" t="s">
        <v>35</v>
      </c>
      <c r="C49" s="434"/>
      <c r="D49" s="50" t="s">
        <v>57</v>
      </c>
      <c r="E49" s="51">
        <v>112</v>
      </c>
      <c r="F49" s="46"/>
      <c r="G49" s="46"/>
      <c r="H49" s="46"/>
      <c r="I49" s="46"/>
      <c r="J49" s="46"/>
      <c r="K49" s="99">
        <f t="shared" si="1"/>
        <v>0</v>
      </c>
    </row>
    <row r="50" spans="1:11" x14ac:dyDescent="0.25">
      <c r="A50" s="40"/>
      <c r="B50" s="439" t="s">
        <v>58</v>
      </c>
      <c r="C50" s="440"/>
      <c r="D50" s="51" t="s">
        <v>59</v>
      </c>
      <c r="E50" s="51">
        <v>112</v>
      </c>
      <c r="F50" s="46"/>
      <c r="G50" s="46"/>
      <c r="H50" s="46"/>
      <c r="I50" s="46"/>
      <c r="J50" s="46"/>
      <c r="K50" s="99">
        <f t="shared" si="1"/>
        <v>0</v>
      </c>
    </row>
    <row r="51" spans="1:11" x14ac:dyDescent="0.25">
      <c r="A51" s="40"/>
      <c r="B51" s="435" t="s">
        <v>85</v>
      </c>
      <c r="C51" s="436"/>
      <c r="D51" s="49">
        <v>339039</v>
      </c>
      <c r="E51" s="49">
        <v>112</v>
      </c>
      <c r="F51" s="2">
        <f>SUM(F40:F50)</f>
        <v>229251</v>
      </c>
      <c r="G51" s="2">
        <f>SUM(G40:G50)</f>
        <v>120000</v>
      </c>
      <c r="H51" s="2">
        <f>SUM(H40:H50)</f>
        <v>56000</v>
      </c>
      <c r="I51" s="2">
        <f>SUM(I40:I50)</f>
        <v>21524.54</v>
      </c>
      <c r="J51" s="2">
        <f>SUM(J40:J50)</f>
        <v>35000</v>
      </c>
      <c r="K51" s="2">
        <f t="shared" si="1"/>
        <v>461775.54</v>
      </c>
    </row>
    <row r="52" spans="1:11" x14ac:dyDescent="0.25">
      <c r="A52" s="40"/>
      <c r="B52" s="439" t="s">
        <v>61</v>
      </c>
      <c r="C52" s="440"/>
      <c r="D52" s="51" t="s">
        <v>62</v>
      </c>
      <c r="E52" s="51">
        <v>112</v>
      </c>
      <c r="F52" s="46">
        <v>27850</v>
      </c>
      <c r="G52" s="46">
        <v>16000</v>
      </c>
      <c r="H52" s="46"/>
      <c r="I52" s="46"/>
      <c r="J52" s="46"/>
      <c r="K52" s="99">
        <f t="shared" si="1"/>
        <v>43850</v>
      </c>
    </row>
    <row r="53" spans="1:11" x14ac:dyDescent="0.25">
      <c r="A53" s="40"/>
      <c r="B53" s="435" t="s">
        <v>85</v>
      </c>
      <c r="C53" s="436"/>
      <c r="D53" s="49">
        <v>339047</v>
      </c>
      <c r="E53" s="49">
        <v>112</v>
      </c>
      <c r="F53" s="2">
        <f>SUM(F52)</f>
        <v>27850</v>
      </c>
      <c r="G53" s="2">
        <f>SUM(G52)</f>
        <v>16000</v>
      </c>
      <c r="H53" s="2">
        <f>SUM(H52)</f>
        <v>0</v>
      </c>
      <c r="I53" s="2">
        <f>SUM(I52)</f>
        <v>0</v>
      </c>
      <c r="J53" s="2">
        <f>SUM(J52)</f>
        <v>0</v>
      </c>
      <c r="K53" s="2">
        <f t="shared" si="1"/>
        <v>43850</v>
      </c>
    </row>
    <row r="54" spans="1:11" x14ac:dyDescent="0.25">
      <c r="A54" s="40"/>
      <c r="B54" s="439" t="s">
        <v>63</v>
      </c>
      <c r="C54" s="440"/>
      <c r="D54" s="51" t="s">
        <v>64</v>
      </c>
      <c r="E54" s="51">
        <v>112</v>
      </c>
      <c r="F54" s="46">
        <v>55500</v>
      </c>
      <c r="G54" s="46"/>
      <c r="H54" s="46"/>
      <c r="I54" s="46"/>
      <c r="J54" s="46"/>
      <c r="K54" s="99">
        <f t="shared" si="1"/>
        <v>55500</v>
      </c>
    </row>
    <row r="55" spans="1:11" x14ac:dyDescent="0.25">
      <c r="A55" s="40"/>
      <c r="B55" s="435" t="s">
        <v>85</v>
      </c>
      <c r="C55" s="436"/>
      <c r="D55" s="49">
        <v>339093</v>
      </c>
      <c r="E55" s="49">
        <v>112</v>
      </c>
      <c r="F55" s="2">
        <f>SUM(F54)</f>
        <v>55500</v>
      </c>
      <c r="G55" s="2">
        <f>SUM(G54)</f>
        <v>0</v>
      </c>
      <c r="H55" s="2">
        <f>SUM(H54)</f>
        <v>0</v>
      </c>
      <c r="I55" s="2">
        <f>SUM(I54)</f>
        <v>0</v>
      </c>
      <c r="J55" s="2">
        <f>SUM(J54)</f>
        <v>0</v>
      </c>
      <c r="K55" s="2">
        <f t="shared" si="1"/>
        <v>55500</v>
      </c>
    </row>
    <row r="56" spans="1:11" x14ac:dyDescent="0.25">
      <c r="A56" s="40"/>
      <c r="B56" s="441" t="s">
        <v>86</v>
      </c>
      <c r="C56" s="442"/>
      <c r="D56" s="52">
        <v>339000</v>
      </c>
      <c r="E56" s="52">
        <v>112</v>
      </c>
      <c r="F56" s="3">
        <f>SUM(F13,F15,F17,F20,F22,F24,F28,F31,F36,F39,F51,F53,F55)</f>
        <v>3469728</v>
      </c>
      <c r="G56" s="3">
        <f>SUM(G13,G15,G17,G20,G22,G24,G28,G31,G36,G39,G51,G53,G55)</f>
        <v>701000</v>
      </c>
      <c r="H56" s="3">
        <f>SUM(H13,H15,H17,H20,H22,H24,H28,H31,H36,H39,H51,H53,H55)</f>
        <v>371449.54</v>
      </c>
      <c r="I56" s="3">
        <f>SUM(I13,I15,I17,I20,I22,I24,I28,I31,I36,I39,I51,I53,I55)</f>
        <v>371449.54</v>
      </c>
      <c r="J56" s="3">
        <f>SUM(J13,J15,J17,J20,J22,J24,J28,J31,J36,J39,J51,J53,J55)</f>
        <v>371449.54</v>
      </c>
      <c r="K56" s="3">
        <f t="shared" si="1"/>
        <v>5285076.62</v>
      </c>
    </row>
    <row r="57" spans="1:11" x14ac:dyDescent="0.25">
      <c r="A57" s="40"/>
      <c r="B57" s="439" t="s">
        <v>65</v>
      </c>
      <c r="C57" s="440"/>
      <c r="D57" s="51" t="s">
        <v>66</v>
      </c>
      <c r="E57" s="51">
        <v>112</v>
      </c>
      <c r="F57" s="46"/>
      <c r="G57" s="46"/>
      <c r="H57" s="46"/>
      <c r="I57" s="46"/>
      <c r="J57" s="46"/>
      <c r="K57" s="99">
        <f t="shared" si="1"/>
        <v>0</v>
      </c>
    </row>
    <row r="58" spans="1:11" x14ac:dyDescent="0.25">
      <c r="A58" s="40"/>
      <c r="B58" s="435" t="s">
        <v>85</v>
      </c>
      <c r="C58" s="436"/>
      <c r="D58" s="49">
        <v>339147</v>
      </c>
      <c r="E58" s="49">
        <v>112</v>
      </c>
      <c r="F58" s="2">
        <f>SUM(F57)</f>
        <v>0</v>
      </c>
      <c r="G58" s="2">
        <f>SUM(G57)</f>
        <v>0</v>
      </c>
      <c r="H58" s="2">
        <f>SUM(H57)</f>
        <v>0</v>
      </c>
      <c r="I58" s="2">
        <f>SUM(I57)</f>
        <v>0</v>
      </c>
      <c r="J58" s="2">
        <f>SUM(J57)</f>
        <v>0</v>
      </c>
      <c r="K58" s="2">
        <f t="shared" si="1"/>
        <v>0</v>
      </c>
    </row>
    <row r="59" spans="1:11" x14ac:dyDescent="0.25">
      <c r="A59" s="40"/>
      <c r="B59" s="443" t="s">
        <v>67</v>
      </c>
      <c r="C59" s="444"/>
      <c r="D59" s="53" t="s">
        <v>68</v>
      </c>
      <c r="E59" s="51">
        <v>112</v>
      </c>
      <c r="F59" s="46"/>
      <c r="G59" s="46"/>
      <c r="H59" s="46"/>
      <c r="I59" s="46"/>
      <c r="J59" s="46"/>
      <c r="K59" s="99">
        <f t="shared" si="1"/>
        <v>0</v>
      </c>
    </row>
    <row r="60" spans="1:11" x14ac:dyDescent="0.25">
      <c r="A60" s="40"/>
      <c r="B60" s="435" t="s">
        <v>85</v>
      </c>
      <c r="C60" s="436"/>
      <c r="D60" s="49">
        <v>339147</v>
      </c>
      <c r="E60" s="49">
        <v>112</v>
      </c>
      <c r="F60" s="2">
        <f>SUM(F59)</f>
        <v>0</v>
      </c>
      <c r="G60" s="2">
        <f>SUM(G59)</f>
        <v>0</v>
      </c>
      <c r="H60" s="2">
        <f>SUM(H59)</f>
        <v>0</v>
      </c>
      <c r="I60" s="2">
        <f>SUM(I59)</f>
        <v>0</v>
      </c>
      <c r="J60" s="2">
        <f>SUM(J59)</f>
        <v>0</v>
      </c>
      <c r="K60" s="2">
        <f t="shared" si="1"/>
        <v>0</v>
      </c>
    </row>
    <row r="61" spans="1:11" x14ac:dyDescent="0.25">
      <c r="A61" s="40"/>
      <c r="B61" s="445" t="s">
        <v>86</v>
      </c>
      <c r="C61" s="446"/>
      <c r="D61" s="54">
        <v>339100</v>
      </c>
      <c r="E61" s="54">
        <v>112</v>
      </c>
      <c r="F61" s="5">
        <f>SUM(F58,F60)</f>
        <v>0</v>
      </c>
      <c r="G61" s="5">
        <f>SUM(G58,G60)</f>
        <v>0</v>
      </c>
      <c r="H61" s="5">
        <f>SUM(H58,H60)</f>
        <v>0</v>
      </c>
      <c r="I61" s="5">
        <f>SUM(I58,I60)</f>
        <v>0</v>
      </c>
      <c r="J61" s="5">
        <f>SUM(J58,J60)</f>
        <v>0</v>
      </c>
      <c r="K61" s="5">
        <f t="shared" si="1"/>
        <v>0</v>
      </c>
    </row>
    <row r="62" spans="1:11" ht="15.75" thickBot="1" x14ac:dyDescent="0.3">
      <c r="A62" s="40"/>
      <c r="B62" s="447" t="s">
        <v>129</v>
      </c>
      <c r="C62" s="448"/>
      <c r="D62" s="55"/>
      <c r="E62" s="56"/>
      <c r="F62" s="6">
        <f>SUM(F56,F61)</f>
        <v>3469728</v>
      </c>
      <c r="G62" s="6">
        <f>SUM(G56,G61)</f>
        <v>701000</v>
      </c>
      <c r="H62" s="6">
        <f>SUM(H56,H61)</f>
        <v>371449.54</v>
      </c>
      <c r="I62" s="6">
        <f>SUM(I56,I61)</f>
        <v>371449.54</v>
      </c>
      <c r="J62" s="6">
        <f>SUM(J56,J61)</f>
        <v>371449.54</v>
      </c>
      <c r="K62" s="6">
        <f t="shared" si="1"/>
        <v>5285076.62</v>
      </c>
    </row>
    <row r="63" spans="1:11" ht="15.75" thickBot="1" x14ac:dyDescent="0.3">
      <c r="A63" s="57"/>
      <c r="B63" s="510" t="s">
        <v>96</v>
      </c>
      <c r="C63" s="511"/>
      <c r="D63" s="511"/>
      <c r="E63" s="511"/>
      <c r="F63" s="511"/>
      <c r="G63" s="511"/>
      <c r="H63" s="511"/>
      <c r="I63" s="511"/>
      <c r="J63" s="511"/>
      <c r="K63" s="512"/>
    </row>
    <row r="64" spans="1:11" x14ac:dyDescent="0.25">
      <c r="A64" s="40"/>
      <c r="B64" s="439" t="s">
        <v>14</v>
      </c>
      <c r="C64" s="440"/>
      <c r="D64" s="51" t="s">
        <v>69</v>
      </c>
      <c r="E64" s="51">
        <v>112</v>
      </c>
      <c r="F64" s="46"/>
      <c r="G64" s="46"/>
      <c r="H64" s="46"/>
      <c r="I64" s="46"/>
      <c r="J64" s="46"/>
      <c r="K64" s="22">
        <f t="shared" ref="K64:K81" si="2">SUM(F64:J64)</f>
        <v>0</v>
      </c>
    </row>
    <row r="65" spans="1:11" x14ac:dyDescent="0.25">
      <c r="A65" s="40"/>
      <c r="B65" s="435" t="s">
        <v>85</v>
      </c>
      <c r="C65" s="436"/>
      <c r="D65" s="49">
        <v>449030</v>
      </c>
      <c r="E65" s="49">
        <v>112</v>
      </c>
      <c r="F65" s="2">
        <f>SUM(F64)</f>
        <v>0</v>
      </c>
      <c r="G65" s="2">
        <f>SUM(G64)</f>
        <v>0</v>
      </c>
      <c r="H65" s="2">
        <f>SUM(H64)</f>
        <v>0</v>
      </c>
      <c r="I65" s="2">
        <f>SUM(I64)</f>
        <v>0</v>
      </c>
      <c r="J65" s="2">
        <f>SUM(J64)</f>
        <v>0</v>
      </c>
      <c r="K65" s="2">
        <f t="shared" si="2"/>
        <v>0</v>
      </c>
    </row>
    <row r="66" spans="1:11" x14ac:dyDescent="0.25">
      <c r="A66" s="40"/>
      <c r="B66" s="439" t="s">
        <v>70</v>
      </c>
      <c r="C66" s="440"/>
      <c r="D66" s="51" t="s">
        <v>71</v>
      </c>
      <c r="E66" s="51">
        <v>112</v>
      </c>
      <c r="F66" s="46"/>
      <c r="G66" s="46"/>
      <c r="H66" s="46"/>
      <c r="I66" s="46"/>
      <c r="J66" s="46"/>
      <c r="K66" s="22">
        <f t="shared" si="2"/>
        <v>0</v>
      </c>
    </row>
    <row r="67" spans="1:11" x14ac:dyDescent="0.25">
      <c r="A67" s="40"/>
      <c r="B67" s="435" t="s">
        <v>85</v>
      </c>
      <c r="C67" s="436"/>
      <c r="D67" s="49">
        <v>449036</v>
      </c>
      <c r="E67" s="49">
        <v>112</v>
      </c>
      <c r="F67" s="2">
        <f>SUM(F66)</f>
        <v>0</v>
      </c>
      <c r="G67" s="2">
        <f>SUM(G66)</f>
        <v>0</v>
      </c>
      <c r="H67" s="2">
        <f>SUM(H66)</f>
        <v>0</v>
      </c>
      <c r="I67" s="2">
        <f>SUM(I66)</f>
        <v>0</v>
      </c>
      <c r="J67" s="2">
        <f>SUM(J66)</f>
        <v>0</v>
      </c>
      <c r="K67" s="2">
        <f t="shared" si="2"/>
        <v>0</v>
      </c>
    </row>
    <row r="68" spans="1:11" x14ac:dyDescent="0.25">
      <c r="A68" s="40"/>
      <c r="B68" s="439" t="s">
        <v>70</v>
      </c>
      <c r="C68" s="440"/>
      <c r="D68" s="51" t="s">
        <v>72</v>
      </c>
      <c r="E68" s="51">
        <v>112</v>
      </c>
      <c r="F68" s="46"/>
      <c r="G68" s="46">
        <v>50000</v>
      </c>
      <c r="H68" s="46"/>
      <c r="I68" s="46"/>
      <c r="J68" s="46"/>
      <c r="K68" s="22">
        <f t="shared" si="2"/>
        <v>50000</v>
      </c>
    </row>
    <row r="69" spans="1:11" x14ac:dyDescent="0.25">
      <c r="A69" s="40"/>
      <c r="B69" s="435" t="s">
        <v>85</v>
      </c>
      <c r="C69" s="436"/>
      <c r="D69" s="49">
        <v>449039</v>
      </c>
      <c r="E69" s="49">
        <v>112</v>
      </c>
      <c r="F69" s="2">
        <f>SUM(F68)</f>
        <v>0</v>
      </c>
      <c r="G69" s="2">
        <f>SUM(G68)</f>
        <v>50000</v>
      </c>
      <c r="H69" s="2">
        <f>SUM(H68)</f>
        <v>0</v>
      </c>
      <c r="I69" s="2">
        <f>SUM(I68)</f>
        <v>0</v>
      </c>
      <c r="J69" s="2">
        <f>SUM(J68)</f>
        <v>0</v>
      </c>
      <c r="K69" s="2">
        <f t="shared" si="2"/>
        <v>50000</v>
      </c>
    </row>
    <row r="70" spans="1:11" x14ac:dyDescent="0.25">
      <c r="A70" s="40"/>
      <c r="B70" s="439" t="s">
        <v>73</v>
      </c>
      <c r="C70" s="440"/>
      <c r="D70" s="51" t="s">
        <v>74</v>
      </c>
      <c r="E70" s="51">
        <v>112</v>
      </c>
      <c r="F70" s="46"/>
      <c r="G70" s="46"/>
      <c r="H70" s="46"/>
      <c r="I70" s="46"/>
      <c r="J70" s="46"/>
      <c r="K70" s="22">
        <f t="shared" si="2"/>
        <v>0</v>
      </c>
    </row>
    <row r="71" spans="1:11" x14ac:dyDescent="0.25">
      <c r="A71" s="40"/>
      <c r="B71" s="435" t="s">
        <v>85</v>
      </c>
      <c r="C71" s="436"/>
      <c r="D71" s="49">
        <v>449051</v>
      </c>
      <c r="E71" s="49">
        <v>112</v>
      </c>
      <c r="F71" s="2">
        <f>F70</f>
        <v>0</v>
      </c>
      <c r="G71" s="2">
        <f>G70</f>
        <v>0</v>
      </c>
      <c r="H71" s="2">
        <f>H70</f>
        <v>0</v>
      </c>
      <c r="I71" s="2">
        <f>I70</f>
        <v>0</v>
      </c>
      <c r="J71" s="2">
        <f>J70</f>
        <v>0</v>
      </c>
      <c r="K71" s="2">
        <f t="shared" si="2"/>
        <v>0</v>
      </c>
    </row>
    <row r="72" spans="1:11" x14ac:dyDescent="0.25">
      <c r="A72" s="40"/>
      <c r="B72" s="439" t="s">
        <v>75</v>
      </c>
      <c r="C72" s="440"/>
      <c r="D72" s="51" t="s">
        <v>76</v>
      </c>
      <c r="E72" s="51">
        <v>112</v>
      </c>
      <c r="F72" s="46"/>
      <c r="G72" s="46">
        <v>848786</v>
      </c>
      <c r="H72" s="46"/>
      <c r="I72" s="46"/>
      <c r="J72" s="46"/>
      <c r="K72" s="22">
        <f t="shared" si="2"/>
        <v>848786</v>
      </c>
    </row>
    <row r="73" spans="1:11" x14ac:dyDescent="0.25">
      <c r="A73" s="40"/>
      <c r="B73" s="439" t="s">
        <v>77</v>
      </c>
      <c r="C73" s="440"/>
      <c r="D73" s="51" t="s">
        <v>78</v>
      </c>
      <c r="E73" s="51">
        <v>112</v>
      </c>
      <c r="F73" s="46"/>
      <c r="G73" s="46"/>
      <c r="H73" s="46"/>
      <c r="I73" s="46"/>
      <c r="J73" s="46"/>
      <c r="K73" s="22">
        <f t="shared" si="2"/>
        <v>0</v>
      </c>
    </row>
    <row r="74" spans="1:11" x14ac:dyDescent="0.25">
      <c r="A74" s="40"/>
      <c r="B74" s="439" t="s">
        <v>79</v>
      </c>
      <c r="C74" s="440"/>
      <c r="D74" s="51" t="s">
        <v>80</v>
      </c>
      <c r="E74" s="51">
        <v>112</v>
      </c>
      <c r="F74" s="46"/>
      <c r="G74" s="46"/>
      <c r="H74" s="46"/>
      <c r="I74" s="46"/>
      <c r="J74" s="46"/>
      <c r="K74" s="22">
        <f t="shared" si="2"/>
        <v>0</v>
      </c>
    </row>
    <row r="75" spans="1:11" x14ac:dyDescent="0.25">
      <c r="A75" s="40"/>
      <c r="B75" s="435" t="s">
        <v>85</v>
      </c>
      <c r="C75" s="436"/>
      <c r="D75" s="49">
        <v>449052</v>
      </c>
      <c r="E75" s="49">
        <v>112</v>
      </c>
      <c r="F75" s="2">
        <f>SUM(F72:F74)</f>
        <v>0</v>
      </c>
      <c r="G75" s="2">
        <f>SUM(G72:G74)</f>
        <v>848786</v>
      </c>
      <c r="H75" s="2">
        <f>SUM(H72:H74)</f>
        <v>0</v>
      </c>
      <c r="I75" s="2">
        <f>SUM(I72:I74)</f>
        <v>0</v>
      </c>
      <c r="J75" s="2">
        <f>SUM(J72:J74)</f>
        <v>0</v>
      </c>
      <c r="K75" s="2">
        <f t="shared" si="2"/>
        <v>848786</v>
      </c>
    </row>
    <row r="76" spans="1:11" x14ac:dyDescent="0.25">
      <c r="A76" s="40"/>
      <c r="B76" s="455" t="s">
        <v>86</v>
      </c>
      <c r="C76" s="456"/>
      <c r="D76" s="59">
        <v>449000</v>
      </c>
      <c r="E76" s="59">
        <v>112</v>
      </c>
      <c r="F76" s="7">
        <f>SUM(F65,F67,F69,F71,F75)</f>
        <v>0</v>
      </c>
      <c r="G76" s="7">
        <f>SUM(G65,G67,G69,G71,G75)</f>
        <v>898786</v>
      </c>
      <c r="H76" s="7">
        <f>SUM(H65,H67,H69,H71,H75)</f>
        <v>0</v>
      </c>
      <c r="I76" s="7">
        <f>SUM(I65,I67,I69,I71,I75)</f>
        <v>0</v>
      </c>
      <c r="J76" s="7">
        <f>SUM(J65,J67,J69,J71,J75)</f>
        <v>0</v>
      </c>
      <c r="K76" s="7">
        <f t="shared" si="2"/>
        <v>898786</v>
      </c>
    </row>
    <row r="77" spans="1:11" x14ac:dyDescent="0.25">
      <c r="A77" s="40"/>
      <c r="B77" s="439" t="s">
        <v>81</v>
      </c>
      <c r="C77" s="440"/>
      <c r="D77" s="51" t="s">
        <v>82</v>
      </c>
      <c r="E77" s="51">
        <v>112</v>
      </c>
      <c r="F77" s="46"/>
      <c r="G77" s="46"/>
      <c r="H77" s="46"/>
      <c r="I77" s="46"/>
      <c r="J77" s="46"/>
      <c r="K77" s="22">
        <f t="shared" si="2"/>
        <v>0</v>
      </c>
    </row>
    <row r="78" spans="1:11" x14ac:dyDescent="0.25">
      <c r="A78" s="40"/>
      <c r="B78" s="457" t="s">
        <v>85</v>
      </c>
      <c r="C78" s="458"/>
      <c r="D78" s="60">
        <v>459061</v>
      </c>
      <c r="E78" s="60">
        <v>112</v>
      </c>
      <c r="F78" s="2">
        <f>SUM(F77)</f>
        <v>0</v>
      </c>
      <c r="G78" s="2">
        <f t="shared" ref="G78:J79" si="3">SUM(G77)</f>
        <v>0</v>
      </c>
      <c r="H78" s="2">
        <f t="shared" si="3"/>
        <v>0</v>
      </c>
      <c r="I78" s="2">
        <f t="shared" si="3"/>
        <v>0</v>
      </c>
      <c r="J78" s="2">
        <f t="shared" si="3"/>
        <v>0</v>
      </c>
      <c r="K78" s="2">
        <f t="shared" si="2"/>
        <v>0</v>
      </c>
    </row>
    <row r="79" spans="1:11" x14ac:dyDescent="0.25">
      <c r="A79" s="40"/>
      <c r="B79" s="453" t="s">
        <v>86</v>
      </c>
      <c r="C79" s="454"/>
      <c r="D79" s="61">
        <v>459000</v>
      </c>
      <c r="E79" s="61">
        <v>112</v>
      </c>
      <c r="F79" s="8">
        <f>SUM(F78)</f>
        <v>0</v>
      </c>
      <c r="G79" s="8">
        <f t="shared" si="3"/>
        <v>0</v>
      </c>
      <c r="H79" s="8">
        <f t="shared" si="3"/>
        <v>0</v>
      </c>
      <c r="I79" s="8">
        <f t="shared" si="3"/>
        <v>0</v>
      </c>
      <c r="J79" s="8">
        <f t="shared" si="3"/>
        <v>0</v>
      </c>
      <c r="K79" s="8">
        <f t="shared" si="2"/>
        <v>0</v>
      </c>
    </row>
    <row r="80" spans="1:11" x14ac:dyDescent="0.25">
      <c r="A80" s="40"/>
      <c r="B80" s="449" t="s">
        <v>131</v>
      </c>
      <c r="C80" s="450"/>
      <c r="D80" s="62"/>
      <c r="E80" s="62"/>
      <c r="F80" s="9">
        <f>SUM(F76,F79)</f>
        <v>0</v>
      </c>
      <c r="G80" s="9">
        <f>SUM(G76,G79)</f>
        <v>898786</v>
      </c>
      <c r="H80" s="9">
        <f>SUM(H76,H79)</f>
        <v>0</v>
      </c>
      <c r="I80" s="9">
        <f>SUM(I76,I79)</f>
        <v>0</v>
      </c>
      <c r="J80" s="9">
        <f>SUM(J76,J79)</f>
        <v>0</v>
      </c>
      <c r="K80" s="9">
        <f t="shared" si="2"/>
        <v>898786</v>
      </c>
    </row>
    <row r="81" spans="1:11" ht="15.75" thickBot="1" x14ac:dyDescent="0.3">
      <c r="A81" s="40"/>
      <c r="B81" s="451" t="s">
        <v>130</v>
      </c>
      <c r="C81" s="452"/>
      <c r="D81" s="63"/>
      <c r="E81" s="64"/>
      <c r="F81" s="10">
        <f>SUM(F62,F80)</f>
        <v>3469728</v>
      </c>
      <c r="G81" s="10">
        <f>SUM(G62,G80)</f>
        <v>1599786</v>
      </c>
      <c r="H81" s="10">
        <f>SUM(H62,H80)</f>
        <v>371449.54</v>
      </c>
      <c r="I81" s="10">
        <f>SUM(I62,I80)</f>
        <v>371449.54</v>
      </c>
      <c r="J81" s="10">
        <f>SUM(J62,J80)</f>
        <v>371449.54</v>
      </c>
      <c r="K81" s="10">
        <f t="shared" si="2"/>
        <v>6183862.6200000001</v>
      </c>
    </row>
    <row r="82" spans="1:11" ht="15.75" thickBot="1" x14ac:dyDescent="0.3">
      <c r="A82" s="40"/>
      <c r="B82" s="40"/>
      <c r="C82" s="40"/>
      <c r="F82" s="40"/>
      <c r="G82" s="40"/>
      <c r="H82" s="40"/>
      <c r="I82" s="40"/>
      <c r="J82" s="40"/>
      <c r="K82" s="40"/>
    </row>
    <row r="83" spans="1:11" ht="15" customHeight="1" x14ac:dyDescent="0.25">
      <c r="B83" s="461" t="s">
        <v>120</v>
      </c>
      <c r="C83" s="462"/>
      <c r="D83" s="462"/>
      <c r="E83" s="462"/>
      <c r="F83" s="462"/>
      <c r="G83" s="462"/>
      <c r="H83" s="462"/>
      <c r="I83" s="462"/>
      <c r="J83" s="462"/>
      <c r="K83" s="463"/>
    </row>
    <row r="84" spans="1:11" ht="15.75" thickBot="1" x14ac:dyDescent="0.3">
      <c r="A84" s="40"/>
      <c r="B84" s="464"/>
      <c r="C84" s="465"/>
      <c r="D84" s="66"/>
      <c r="E84" s="67"/>
      <c r="F84" s="68"/>
      <c r="G84" s="68"/>
      <c r="H84" s="68"/>
      <c r="I84" s="68"/>
      <c r="J84" s="68"/>
      <c r="K84" s="69"/>
    </row>
    <row r="85" spans="1:11" ht="25.5" thickBot="1" x14ac:dyDescent="0.3">
      <c r="A85" s="40"/>
      <c r="B85" s="459" t="s">
        <v>1</v>
      </c>
      <c r="C85" s="460"/>
      <c r="D85" s="70" t="s">
        <v>2</v>
      </c>
      <c r="E85" s="70" t="s">
        <v>3</v>
      </c>
      <c r="F85" s="38" t="s">
        <v>105</v>
      </c>
      <c r="G85" s="38" t="s">
        <v>106</v>
      </c>
      <c r="H85" s="38" t="s">
        <v>107</v>
      </c>
      <c r="I85" s="38" t="s">
        <v>108</v>
      </c>
      <c r="J85" s="38" t="s">
        <v>128</v>
      </c>
      <c r="K85" s="39" t="s">
        <v>109</v>
      </c>
    </row>
    <row r="86" spans="1:11" ht="15.75" thickBot="1" x14ac:dyDescent="0.3">
      <c r="A86" s="40"/>
      <c r="B86" s="510" t="s">
        <v>96</v>
      </c>
      <c r="C86" s="511"/>
      <c r="D86" s="511"/>
      <c r="E86" s="511"/>
      <c r="F86" s="511"/>
      <c r="G86" s="511"/>
      <c r="H86" s="511"/>
      <c r="I86" s="511"/>
      <c r="J86" s="511"/>
      <c r="K86" s="512"/>
    </row>
    <row r="87" spans="1:11" x14ac:dyDescent="0.25">
      <c r="A87" s="40"/>
      <c r="B87" s="466" t="s">
        <v>73</v>
      </c>
      <c r="C87" s="467"/>
      <c r="D87" s="71">
        <v>449051</v>
      </c>
      <c r="E87" s="72">
        <v>112</v>
      </c>
      <c r="F87" s="46">
        <v>2400000</v>
      </c>
      <c r="G87" s="73"/>
      <c r="H87" s="73"/>
      <c r="I87" s="73"/>
      <c r="J87" s="73"/>
      <c r="K87" s="22">
        <f>SUM(F87:J87)</f>
        <v>2400000</v>
      </c>
    </row>
    <row r="88" spans="1:11" x14ac:dyDescent="0.25">
      <c r="A88" s="40"/>
      <c r="B88" s="468" t="s">
        <v>83</v>
      </c>
      <c r="C88" s="469"/>
      <c r="D88" s="74">
        <v>449051</v>
      </c>
      <c r="E88" s="75">
        <v>112</v>
      </c>
      <c r="F88" s="12">
        <f>SUM(F87)</f>
        <v>2400000</v>
      </c>
      <c r="G88" s="12">
        <f>SUM(G87)</f>
        <v>0</v>
      </c>
      <c r="H88" s="12">
        <f>SUM(H87)</f>
        <v>0</v>
      </c>
      <c r="I88" s="12">
        <f>SUM(I87)</f>
        <v>0</v>
      </c>
      <c r="J88" s="12">
        <f>SUM(J87)</f>
        <v>0</v>
      </c>
      <c r="K88" s="11">
        <f>SUM(F88:J88)</f>
        <v>2400000</v>
      </c>
    </row>
    <row r="89" spans="1:11" x14ac:dyDescent="0.25">
      <c r="A89" s="40"/>
      <c r="B89" s="466" t="s">
        <v>75</v>
      </c>
      <c r="C89" s="467"/>
      <c r="D89" s="71">
        <v>449052</v>
      </c>
      <c r="E89" s="72">
        <v>112</v>
      </c>
      <c r="F89" s="46">
        <v>526829</v>
      </c>
      <c r="G89" s="73"/>
      <c r="H89" s="73"/>
      <c r="I89" s="73"/>
      <c r="J89" s="73"/>
      <c r="K89" s="22">
        <f>SUM(F89:J89)</f>
        <v>526829</v>
      </c>
    </row>
    <row r="90" spans="1:11" x14ac:dyDescent="0.25">
      <c r="A90" s="40"/>
      <c r="B90" s="76" t="s">
        <v>84</v>
      </c>
      <c r="C90" s="77"/>
      <c r="D90" s="78">
        <v>449052</v>
      </c>
      <c r="E90" s="78">
        <v>112</v>
      </c>
      <c r="F90" s="13">
        <f>F89</f>
        <v>526829</v>
      </c>
      <c r="G90" s="13">
        <f>G89</f>
        <v>0</v>
      </c>
      <c r="H90" s="13">
        <f>H89</f>
        <v>0</v>
      </c>
      <c r="I90" s="13">
        <f>I89</f>
        <v>0</v>
      </c>
      <c r="J90" s="13">
        <f>J89</f>
        <v>0</v>
      </c>
      <c r="K90" s="14">
        <f>SUM(F90:J90)</f>
        <v>526829</v>
      </c>
    </row>
    <row r="91" spans="1:11" ht="15.75" thickBot="1" x14ac:dyDescent="0.3">
      <c r="A91" s="40"/>
      <c r="B91" s="451" t="s">
        <v>130</v>
      </c>
      <c r="C91" s="452"/>
      <c r="D91" s="63"/>
      <c r="E91" s="64"/>
      <c r="F91" s="10">
        <f>SUM(F88,F90)</f>
        <v>2926829</v>
      </c>
      <c r="G91" s="10">
        <f>SUM(G88,G90)</f>
        <v>0</v>
      </c>
      <c r="H91" s="10">
        <f>SUM(H88,H90)</f>
        <v>0</v>
      </c>
      <c r="I91" s="10">
        <f>SUM(I88,I90)</f>
        <v>0</v>
      </c>
      <c r="J91" s="10">
        <f>SUM(J88,J90)</f>
        <v>0</v>
      </c>
      <c r="K91" s="15">
        <f>SUM(F91:J91)</f>
        <v>2926829</v>
      </c>
    </row>
    <row r="92" spans="1:11" x14ac:dyDescent="0.25">
      <c r="A92" s="40"/>
      <c r="B92" s="40"/>
      <c r="C92" s="40"/>
      <c r="D92" s="40"/>
      <c r="E92" s="40"/>
      <c r="F92" s="40"/>
      <c r="G92" s="40"/>
      <c r="H92" s="40"/>
      <c r="I92" s="40"/>
      <c r="J92" s="40"/>
      <c r="K92" s="40"/>
    </row>
    <row r="93" spans="1:11" ht="15.75" thickBot="1" x14ac:dyDescent="0.3">
      <c r="A93" s="40"/>
      <c r="B93" s="40"/>
      <c r="C93" s="40"/>
      <c r="F93" s="40"/>
      <c r="G93" s="40"/>
      <c r="H93" s="40"/>
      <c r="I93" s="40"/>
      <c r="J93" s="40"/>
      <c r="K93" s="40"/>
    </row>
    <row r="94" spans="1:11" ht="15" customHeight="1" x14ac:dyDescent="0.25">
      <c r="A94" s="79"/>
      <c r="B94" s="507" t="s">
        <v>91</v>
      </c>
      <c r="C94" s="508"/>
      <c r="D94" s="508"/>
      <c r="E94" s="508"/>
      <c r="F94" s="508"/>
      <c r="G94" s="508"/>
      <c r="H94" s="508"/>
      <c r="I94" s="508"/>
      <c r="J94" s="508"/>
      <c r="K94" s="509"/>
    </row>
    <row r="95" spans="1:11" ht="15" customHeight="1" x14ac:dyDescent="0.25">
      <c r="A95" s="80"/>
      <c r="B95" s="489" t="s">
        <v>92</v>
      </c>
      <c r="C95" s="490"/>
      <c r="D95" s="490"/>
      <c r="E95" s="490"/>
      <c r="F95" s="490"/>
      <c r="G95" s="490"/>
      <c r="H95" s="490"/>
      <c r="I95" s="490"/>
      <c r="J95" s="490"/>
      <c r="K95" s="491"/>
    </row>
    <row r="96" spans="1:11" ht="15.75" thickBot="1" x14ac:dyDescent="0.3">
      <c r="A96" s="40"/>
      <c r="B96" s="81"/>
      <c r="C96" s="68"/>
      <c r="D96" s="66"/>
      <c r="E96" s="67"/>
      <c r="F96" s="68"/>
      <c r="G96" s="68"/>
      <c r="H96" s="68"/>
      <c r="I96" s="68"/>
      <c r="J96" s="68"/>
      <c r="K96" s="69"/>
    </row>
    <row r="97" spans="1:11" ht="25.5" thickBot="1" x14ac:dyDescent="0.3">
      <c r="A97" s="40"/>
      <c r="B97" s="459" t="s">
        <v>1</v>
      </c>
      <c r="C97" s="460"/>
      <c r="D97" s="70" t="s">
        <v>2</v>
      </c>
      <c r="E97" s="70" t="s">
        <v>3</v>
      </c>
      <c r="F97" s="38" t="s">
        <v>105</v>
      </c>
      <c r="G97" s="38" t="s">
        <v>106</v>
      </c>
      <c r="H97" s="38" t="s">
        <v>107</v>
      </c>
      <c r="I97" s="38" t="s">
        <v>108</v>
      </c>
      <c r="J97" s="38" t="s">
        <v>128</v>
      </c>
      <c r="K97" s="39" t="s">
        <v>109</v>
      </c>
    </row>
    <row r="98" spans="1:11" ht="15.75" thickBot="1" x14ac:dyDescent="0.3">
      <c r="A98" s="40"/>
      <c r="B98" s="513" t="s">
        <v>95</v>
      </c>
      <c r="C98" s="514"/>
      <c r="D98" s="514"/>
      <c r="E98" s="514"/>
      <c r="F98" s="514"/>
      <c r="G98" s="514"/>
      <c r="H98" s="514"/>
      <c r="I98" s="514"/>
      <c r="J98" s="514"/>
      <c r="K98" s="515"/>
    </row>
    <row r="99" spans="1:11" x14ac:dyDescent="0.25">
      <c r="A99" s="40"/>
      <c r="B99" s="433" t="s">
        <v>4</v>
      </c>
      <c r="C99" s="434"/>
      <c r="D99" s="82" t="s">
        <v>5</v>
      </c>
      <c r="E99" s="72">
        <v>112</v>
      </c>
      <c r="F99" s="46">
        <v>88104</v>
      </c>
      <c r="G99" s="46">
        <v>10000</v>
      </c>
      <c r="H99" s="46"/>
      <c r="I99" s="46"/>
      <c r="J99" s="46"/>
      <c r="K99" s="22">
        <f t="shared" ref="K99:K114" si="4">SUM(F99:J99)</f>
        <v>98104</v>
      </c>
    </row>
    <row r="100" spans="1:11" x14ac:dyDescent="0.25">
      <c r="A100" s="40"/>
      <c r="B100" s="433" t="s">
        <v>93</v>
      </c>
      <c r="C100" s="434"/>
      <c r="D100" s="82" t="s">
        <v>7</v>
      </c>
      <c r="E100" s="72">
        <v>112</v>
      </c>
      <c r="F100" s="46"/>
      <c r="G100" s="46"/>
      <c r="H100" s="46"/>
      <c r="I100" s="46"/>
      <c r="J100" s="46"/>
      <c r="K100" s="22">
        <f t="shared" si="4"/>
        <v>0</v>
      </c>
    </row>
    <row r="101" spans="1:11" x14ac:dyDescent="0.25">
      <c r="A101" s="40"/>
      <c r="B101" s="435" t="s">
        <v>85</v>
      </c>
      <c r="C101" s="436"/>
      <c r="D101" s="83">
        <v>339014</v>
      </c>
      <c r="E101" s="60">
        <v>112</v>
      </c>
      <c r="F101" s="2">
        <f>SUM(F99:F100)</f>
        <v>88104</v>
      </c>
      <c r="G101" s="2">
        <f>SUM(G99:G100)</f>
        <v>10000</v>
      </c>
      <c r="H101" s="2">
        <f>SUM(H99:H100)</f>
        <v>0</v>
      </c>
      <c r="I101" s="2">
        <f>SUM(I99:I100)</f>
        <v>0</v>
      </c>
      <c r="J101" s="2">
        <f>SUM(J99:J100)</f>
        <v>0</v>
      </c>
      <c r="K101" s="16">
        <f t="shared" si="4"/>
        <v>98104</v>
      </c>
    </row>
    <row r="102" spans="1:11" x14ac:dyDescent="0.25">
      <c r="A102" s="40"/>
      <c r="B102" s="433" t="s">
        <v>12</v>
      </c>
      <c r="C102" s="434"/>
      <c r="D102" s="71">
        <v>339030</v>
      </c>
      <c r="E102" s="72">
        <v>112</v>
      </c>
      <c r="F102" s="46">
        <v>1600</v>
      </c>
      <c r="G102" s="46"/>
      <c r="H102" s="46"/>
      <c r="I102" s="46"/>
      <c r="J102" s="46"/>
      <c r="K102" s="22">
        <f t="shared" si="4"/>
        <v>1600</v>
      </c>
    </row>
    <row r="103" spans="1:11" x14ac:dyDescent="0.25">
      <c r="A103" s="40"/>
      <c r="B103" s="435" t="s">
        <v>85</v>
      </c>
      <c r="C103" s="436"/>
      <c r="D103" s="84">
        <v>339030</v>
      </c>
      <c r="E103" s="60">
        <v>112</v>
      </c>
      <c r="F103" s="2">
        <f>SUM(F102)</f>
        <v>1600</v>
      </c>
      <c r="G103" s="2">
        <f>SUM(G102)</f>
        <v>0</v>
      </c>
      <c r="H103" s="2">
        <f>SUM(H102)</f>
        <v>0</v>
      </c>
      <c r="I103" s="2">
        <f>SUM(I102)</f>
        <v>0</v>
      </c>
      <c r="J103" s="2">
        <f>SUM(J102)</f>
        <v>0</v>
      </c>
      <c r="K103" s="16">
        <f t="shared" si="4"/>
        <v>1600</v>
      </c>
    </row>
    <row r="104" spans="1:11" x14ac:dyDescent="0.25">
      <c r="A104" s="40"/>
      <c r="B104" s="433" t="s">
        <v>19</v>
      </c>
      <c r="C104" s="434"/>
      <c r="D104" s="71" t="s">
        <v>20</v>
      </c>
      <c r="E104" s="72">
        <v>112</v>
      </c>
      <c r="F104" s="46">
        <v>27200</v>
      </c>
      <c r="G104" s="46">
        <v>20000</v>
      </c>
      <c r="H104" s="46"/>
      <c r="I104" s="46"/>
      <c r="J104" s="46"/>
      <c r="K104" s="22">
        <f t="shared" si="4"/>
        <v>47200</v>
      </c>
    </row>
    <row r="105" spans="1:11" x14ac:dyDescent="0.25">
      <c r="A105" s="40"/>
      <c r="B105" s="433" t="s">
        <v>21</v>
      </c>
      <c r="C105" s="434"/>
      <c r="D105" s="71" t="s">
        <v>22</v>
      </c>
      <c r="E105" s="72">
        <v>112</v>
      </c>
      <c r="F105" s="46"/>
      <c r="G105" s="46"/>
      <c r="H105" s="46"/>
      <c r="I105" s="46"/>
      <c r="J105" s="46"/>
      <c r="K105" s="22">
        <f t="shared" si="4"/>
        <v>0</v>
      </c>
    </row>
    <row r="106" spans="1:11" x14ac:dyDescent="0.25">
      <c r="A106" s="40"/>
      <c r="B106" s="435" t="s">
        <v>85</v>
      </c>
      <c r="C106" s="436"/>
      <c r="D106" s="84">
        <v>339033</v>
      </c>
      <c r="E106" s="60">
        <v>112</v>
      </c>
      <c r="F106" s="2">
        <f>SUM(F104:F105)</f>
        <v>27200</v>
      </c>
      <c r="G106" s="2">
        <f>SUM(G104:G105)</f>
        <v>20000</v>
      </c>
      <c r="H106" s="2">
        <f>SUM(H104:H105)</f>
        <v>0</v>
      </c>
      <c r="I106" s="2">
        <f>SUM(I104:I105)</f>
        <v>0</v>
      </c>
      <c r="J106" s="2">
        <f>SUM(J104:J105)</f>
        <v>0</v>
      </c>
      <c r="K106" s="16">
        <f t="shared" si="4"/>
        <v>47200</v>
      </c>
    </row>
    <row r="107" spans="1:11" x14ac:dyDescent="0.25">
      <c r="A107" s="40"/>
      <c r="B107" s="433" t="s">
        <v>29</v>
      </c>
      <c r="C107" s="434"/>
      <c r="D107" s="71">
        <v>339036</v>
      </c>
      <c r="E107" s="72">
        <v>112</v>
      </c>
      <c r="F107" s="46">
        <v>178032</v>
      </c>
      <c r="G107" s="46"/>
      <c r="H107" s="46"/>
      <c r="I107" s="46"/>
      <c r="J107" s="46"/>
      <c r="K107" s="22">
        <f t="shared" si="4"/>
        <v>178032</v>
      </c>
    </row>
    <row r="108" spans="1:11" x14ac:dyDescent="0.25">
      <c r="A108" s="40"/>
      <c r="B108" s="435" t="s">
        <v>85</v>
      </c>
      <c r="C108" s="436"/>
      <c r="D108" s="84">
        <v>339036</v>
      </c>
      <c r="E108" s="60">
        <v>112</v>
      </c>
      <c r="F108" s="2">
        <f>SUM(F107)</f>
        <v>178032</v>
      </c>
      <c r="G108" s="2">
        <f>SUM(G107)</f>
        <v>0</v>
      </c>
      <c r="H108" s="2">
        <f>SUM(H107)</f>
        <v>0</v>
      </c>
      <c r="I108" s="2">
        <f>SUM(I107)</f>
        <v>0</v>
      </c>
      <c r="J108" s="2">
        <f>SUM(J107)</f>
        <v>0</v>
      </c>
      <c r="K108" s="16">
        <f t="shared" si="4"/>
        <v>178032</v>
      </c>
    </row>
    <row r="109" spans="1:11" x14ac:dyDescent="0.25">
      <c r="A109" s="40"/>
      <c r="B109" s="433" t="s">
        <v>94</v>
      </c>
      <c r="C109" s="434"/>
      <c r="D109" s="71">
        <v>339039</v>
      </c>
      <c r="E109" s="72">
        <v>112</v>
      </c>
      <c r="F109" s="46">
        <v>45000</v>
      </c>
      <c r="G109" s="46"/>
      <c r="H109" s="46"/>
      <c r="I109" s="46"/>
      <c r="J109" s="46"/>
      <c r="K109" s="22">
        <f t="shared" si="4"/>
        <v>45000</v>
      </c>
    </row>
    <row r="110" spans="1:11" x14ac:dyDescent="0.25">
      <c r="A110" s="40"/>
      <c r="B110" s="435" t="s">
        <v>85</v>
      </c>
      <c r="C110" s="436"/>
      <c r="D110" s="84">
        <v>339039</v>
      </c>
      <c r="E110" s="60">
        <v>112</v>
      </c>
      <c r="F110" s="2">
        <f>SUM(F109)</f>
        <v>45000</v>
      </c>
      <c r="G110" s="2">
        <f>SUM(G109)</f>
        <v>0</v>
      </c>
      <c r="H110" s="2">
        <f>SUM(H109)</f>
        <v>0</v>
      </c>
      <c r="I110" s="2">
        <f>SUM(I109)</f>
        <v>0</v>
      </c>
      <c r="J110" s="2">
        <f>SUM(J109)</f>
        <v>0</v>
      </c>
      <c r="K110" s="16">
        <f t="shared" si="4"/>
        <v>45000</v>
      </c>
    </row>
    <row r="111" spans="1:11" x14ac:dyDescent="0.25">
      <c r="A111" s="40"/>
      <c r="B111" s="433" t="s">
        <v>63</v>
      </c>
      <c r="C111" s="434"/>
      <c r="D111" s="85">
        <v>339093</v>
      </c>
      <c r="E111" s="72">
        <v>112</v>
      </c>
      <c r="F111" s="46"/>
      <c r="G111" s="46"/>
      <c r="H111" s="46"/>
      <c r="I111" s="46"/>
      <c r="J111" s="46"/>
      <c r="K111" s="22">
        <f t="shared" si="4"/>
        <v>0</v>
      </c>
    </row>
    <row r="112" spans="1:11" x14ac:dyDescent="0.25">
      <c r="A112" s="40"/>
      <c r="B112" s="435" t="s">
        <v>85</v>
      </c>
      <c r="C112" s="436"/>
      <c r="D112" s="86">
        <v>339093</v>
      </c>
      <c r="E112" s="60">
        <v>112</v>
      </c>
      <c r="F112" s="2">
        <f>SUM(F111)</f>
        <v>0</v>
      </c>
      <c r="G112" s="2">
        <f>SUM(G111)</f>
        <v>0</v>
      </c>
      <c r="H112" s="2">
        <f>SUM(H111)</f>
        <v>0</v>
      </c>
      <c r="I112" s="2">
        <f>SUM(I111)</f>
        <v>0</v>
      </c>
      <c r="J112" s="2">
        <f>SUM(J111)</f>
        <v>0</v>
      </c>
      <c r="K112" s="16">
        <f t="shared" si="4"/>
        <v>0</v>
      </c>
    </row>
    <row r="113" spans="1:11" x14ac:dyDescent="0.25">
      <c r="A113" s="40"/>
      <c r="B113" s="516" t="s">
        <v>83</v>
      </c>
      <c r="C113" s="517"/>
      <c r="D113" s="87">
        <v>339000</v>
      </c>
      <c r="E113" s="88">
        <v>112</v>
      </c>
      <c r="F113" s="3">
        <f>SUM(F101,F103,F106,F108,F110,F112,)</f>
        <v>339936</v>
      </c>
      <c r="G113" s="3">
        <f>SUM(G101,G103,G106,G108,G110,G112,)</f>
        <v>30000</v>
      </c>
      <c r="H113" s="3">
        <f>SUM(H101,H103,H106,H108,H110,H112,)</f>
        <v>0</v>
      </c>
      <c r="I113" s="3">
        <f>SUM(I101,I103,I106,I108,I110,I112,)</f>
        <v>0</v>
      </c>
      <c r="J113" s="3">
        <f>SUM(J101,J103,J106,J108,J110,J112,)</f>
        <v>0</v>
      </c>
      <c r="K113" s="17">
        <f t="shared" si="4"/>
        <v>369936</v>
      </c>
    </row>
    <row r="114" spans="1:11" ht="15.75" thickBot="1" x14ac:dyDescent="0.3">
      <c r="A114" s="40"/>
      <c r="B114" s="447" t="s">
        <v>129</v>
      </c>
      <c r="C114" s="448"/>
      <c r="D114" s="55"/>
      <c r="E114" s="56"/>
      <c r="F114" s="6">
        <f>F113</f>
        <v>339936</v>
      </c>
      <c r="G114" s="6">
        <f>G113</f>
        <v>30000</v>
      </c>
      <c r="H114" s="6">
        <f>H113</f>
        <v>0</v>
      </c>
      <c r="I114" s="6">
        <f>I113</f>
        <v>0</v>
      </c>
      <c r="J114" s="6">
        <f>J113</f>
        <v>0</v>
      </c>
      <c r="K114" s="18">
        <f t="shared" si="4"/>
        <v>369936</v>
      </c>
    </row>
    <row r="115" spans="1:11" ht="15.75" thickBot="1" x14ac:dyDescent="0.3">
      <c r="A115" s="40"/>
      <c r="B115" s="510" t="s">
        <v>96</v>
      </c>
      <c r="C115" s="511"/>
      <c r="D115" s="511"/>
      <c r="E115" s="511"/>
      <c r="F115" s="511"/>
      <c r="G115" s="511"/>
      <c r="H115" s="511"/>
      <c r="I115" s="511"/>
      <c r="J115" s="511"/>
      <c r="K115" s="512"/>
    </row>
    <row r="116" spans="1:11" x14ac:dyDescent="0.25">
      <c r="A116" s="40"/>
      <c r="B116" s="433" t="s">
        <v>75</v>
      </c>
      <c r="C116" s="434"/>
      <c r="D116" s="89">
        <v>449052</v>
      </c>
      <c r="E116" s="90">
        <v>112</v>
      </c>
      <c r="F116" s="46">
        <v>34064</v>
      </c>
      <c r="G116" s="46"/>
      <c r="H116" s="46"/>
      <c r="I116" s="46"/>
      <c r="J116" s="46"/>
      <c r="K116" s="22">
        <f>SUM(F116:J116)</f>
        <v>34064</v>
      </c>
    </row>
    <row r="117" spans="1:11" x14ac:dyDescent="0.25">
      <c r="A117" s="40"/>
      <c r="B117" s="485" t="s">
        <v>83</v>
      </c>
      <c r="C117" s="486"/>
      <c r="D117" s="74">
        <v>449000</v>
      </c>
      <c r="E117" s="75">
        <v>112</v>
      </c>
      <c r="F117" s="12">
        <f>SUM(F116)</f>
        <v>34064</v>
      </c>
      <c r="G117" s="12">
        <f t="shared" ref="G117:J118" si="5">SUM(G116)</f>
        <v>0</v>
      </c>
      <c r="H117" s="12">
        <f t="shared" si="5"/>
        <v>0</v>
      </c>
      <c r="I117" s="12">
        <f t="shared" si="5"/>
        <v>0</v>
      </c>
      <c r="J117" s="12">
        <f t="shared" si="5"/>
        <v>0</v>
      </c>
      <c r="K117" s="11">
        <f>SUM(F117:J117)</f>
        <v>34064</v>
      </c>
    </row>
    <row r="118" spans="1:11" x14ac:dyDescent="0.25">
      <c r="A118" s="40"/>
      <c r="B118" s="487" t="s">
        <v>84</v>
      </c>
      <c r="C118" s="488"/>
      <c r="D118" s="91">
        <v>449000</v>
      </c>
      <c r="E118" s="91">
        <v>112</v>
      </c>
      <c r="F118" s="19">
        <f>SUM(F117)</f>
        <v>34064</v>
      </c>
      <c r="G118" s="19">
        <f t="shared" si="5"/>
        <v>0</v>
      </c>
      <c r="H118" s="19">
        <f t="shared" si="5"/>
        <v>0</v>
      </c>
      <c r="I118" s="19">
        <f t="shared" si="5"/>
        <v>0</v>
      </c>
      <c r="J118" s="19">
        <f t="shared" si="5"/>
        <v>0</v>
      </c>
      <c r="K118" s="20">
        <f>SUM(F118:J118)</f>
        <v>34064</v>
      </c>
    </row>
    <row r="119" spans="1:11" x14ac:dyDescent="0.25">
      <c r="A119" s="40"/>
      <c r="B119" s="449" t="s">
        <v>131</v>
      </c>
      <c r="C119" s="450"/>
      <c r="D119" s="62"/>
      <c r="E119" s="62"/>
      <c r="F119" s="9">
        <f>F118</f>
        <v>34064</v>
      </c>
      <c r="G119" s="9">
        <f>G118</f>
        <v>0</v>
      </c>
      <c r="H119" s="9">
        <f>H118</f>
        <v>0</v>
      </c>
      <c r="I119" s="9">
        <f>I118</f>
        <v>0</v>
      </c>
      <c r="J119" s="9">
        <f>J118</f>
        <v>0</v>
      </c>
      <c r="K119" s="21">
        <f>SUM(F119:J119)</f>
        <v>34064</v>
      </c>
    </row>
    <row r="120" spans="1:11" ht="15.75" thickBot="1" x14ac:dyDescent="0.3">
      <c r="A120" s="40"/>
      <c r="B120" s="451" t="s">
        <v>130</v>
      </c>
      <c r="C120" s="452"/>
      <c r="D120" s="63"/>
      <c r="E120" s="64"/>
      <c r="F120" s="10">
        <f>SUM(F114,F119)</f>
        <v>374000</v>
      </c>
      <c r="G120" s="10">
        <f>SUM(G114,G119)</f>
        <v>30000</v>
      </c>
      <c r="H120" s="10">
        <f>SUM(H114,H119)</f>
        <v>0</v>
      </c>
      <c r="I120" s="10">
        <f>SUM(I114,I119)</f>
        <v>0</v>
      </c>
      <c r="J120" s="10">
        <f>SUM(J114,J119)</f>
        <v>0</v>
      </c>
      <c r="K120" s="15">
        <f>SUM(F120:J120)</f>
        <v>404000</v>
      </c>
    </row>
    <row r="121" spans="1:11" x14ac:dyDescent="0.25">
      <c r="A121" s="40"/>
      <c r="D121" s="25"/>
      <c r="E121" s="25"/>
    </row>
    <row r="122" spans="1:11" ht="15.75" thickBot="1" x14ac:dyDescent="0.3">
      <c r="A122" s="40"/>
      <c r="D122" s="25"/>
      <c r="E122" s="25"/>
    </row>
    <row r="123" spans="1:11" x14ac:dyDescent="0.25">
      <c r="A123" s="40"/>
      <c r="B123" s="461" t="s">
        <v>133</v>
      </c>
      <c r="C123" s="462"/>
      <c r="D123" s="462"/>
      <c r="E123" s="462"/>
      <c r="F123" s="462"/>
      <c r="G123" s="462"/>
      <c r="H123" s="462"/>
      <c r="I123" s="462"/>
      <c r="J123" s="462"/>
      <c r="K123" s="463"/>
    </row>
    <row r="124" spans="1:11" ht="15" customHeight="1" x14ac:dyDescent="0.25">
      <c r="A124" s="40"/>
      <c r="B124" s="489" t="s">
        <v>145</v>
      </c>
      <c r="C124" s="490"/>
      <c r="D124" s="490"/>
      <c r="E124" s="490"/>
      <c r="F124" s="490"/>
      <c r="G124" s="490"/>
      <c r="H124" s="490"/>
      <c r="I124" s="490"/>
      <c r="J124" s="490"/>
      <c r="K124" s="491"/>
    </row>
    <row r="125" spans="1:11" ht="15.75" thickBot="1" x14ac:dyDescent="0.3">
      <c r="A125" s="40"/>
      <c r="B125" s="464"/>
      <c r="C125" s="465"/>
      <c r="D125" s="66"/>
      <c r="E125" s="67"/>
      <c r="F125" s="68"/>
      <c r="G125" s="68"/>
      <c r="H125" s="68"/>
      <c r="I125" s="68"/>
      <c r="J125" s="68"/>
      <c r="K125" s="69"/>
    </row>
    <row r="126" spans="1:11" ht="25.5" thickBot="1" x14ac:dyDescent="0.3">
      <c r="A126" s="40"/>
      <c r="B126" s="459" t="s">
        <v>1</v>
      </c>
      <c r="C126" s="460"/>
      <c r="D126" s="70" t="s">
        <v>2</v>
      </c>
      <c r="E126" s="70" t="s">
        <v>3</v>
      </c>
      <c r="F126" s="38" t="s">
        <v>105</v>
      </c>
      <c r="G126" s="38" t="s">
        <v>106</v>
      </c>
      <c r="H126" s="38" t="s">
        <v>107</v>
      </c>
      <c r="I126" s="38" t="s">
        <v>108</v>
      </c>
      <c r="J126" s="38" t="s">
        <v>128</v>
      </c>
      <c r="K126" s="39" t="s">
        <v>109</v>
      </c>
    </row>
    <row r="127" spans="1:11" ht="15.75" thickBot="1" x14ac:dyDescent="0.3">
      <c r="A127" s="40"/>
      <c r="B127" s="498" t="s">
        <v>95</v>
      </c>
      <c r="C127" s="499"/>
      <c r="D127" s="499"/>
      <c r="E127" s="499"/>
      <c r="F127" s="499"/>
      <c r="G127" s="499"/>
      <c r="H127" s="499"/>
      <c r="I127" s="499"/>
      <c r="J127" s="499"/>
      <c r="K127" s="500"/>
    </row>
    <row r="128" spans="1:11" x14ac:dyDescent="0.25">
      <c r="A128" s="40"/>
      <c r="B128" s="466" t="s">
        <v>135</v>
      </c>
      <c r="C128" s="467"/>
      <c r="D128" s="71">
        <v>335041</v>
      </c>
      <c r="E128" s="72">
        <v>100</v>
      </c>
      <c r="F128" s="46">
        <v>40942</v>
      </c>
      <c r="G128" s="73"/>
      <c r="H128" s="73"/>
      <c r="I128" s="73"/>
      <c r="J128" s="73"/>
      <c r="K128" s="22">
        <f>SUM(F128:J128)</f>
        <v>40942</v>
      </c>
    </row>
    <row r="129" spans="1:11" x14ac:dyDescent="0.25">
      <c r="A129" s="40"/>
      <c r="B129" s="468" t="s">
        <v>83</v>
      </c>
      <c r="C129" s="469"/>
      <c r="D129" s="74"/>
      <c r="E129" s="75">
        <v>100</v>
      </c>
      <c r="F129" s="12">
        <f>SUM(F128)</f>
        <v>40942</v>
      </c>
      <c r="G129" s="12">
        <f>SUM(G128)</f>
        <v>0</v>
      </c>
      <c r="H129" s="12">
        <f>SUM(H128)</f>
        <v>0</v>
      </c>
      <c r="I129" s="12">
        <f>SUM(I128)</f>
        <v>0</v>
      </c>
      <c r="J129" s="12">
        <f>SUM(J128)</f>
        <v>0</v>
      </c>
      <c r="K129" s="11">
        <f>SUM(F129:J129)</f>
        <v>40942</v>
      </c>
    </row>
    <row r="130" spans="1:11" ht="15.75" thickBot="1" x14ac:dyDescent="0.3">
      <c r="A130" s="40"/>
      <c r="B130" s="451" t="s">
        <v>130</v>
      </c>
      <c r="C130" s="452"/>
      <c r="D130" s="63"/>
      <c r="E130" s="64"/>
      <c r="F130" s="10">
        <f>F129</f>
        <v>40942</v>
      </c>
      <c r="G130" s="10">
        <f>G129</f>
        <v>0</v>
      </c>
      <c r="H130" s="10">
        <f>H129</f>
        <v>0</v>
      </c>
      <c r="I130" s="10">
        <f>I129</f>
        <v>0</v>
      </c>
      <c r="J130" s="10">
        <f>J129</f>
        <v>0</v>
      </c>
      <c r="K130" s="15">
        <f>SUM(F130:J130)</f>
        <v>40942</v>
      </c>
    </row>
    <row r="131" spans="1:11" x14ac:dyDescent="0.25">
      <c r="A131" s="40"/>
      <c r="D131" s="25"/>
      <c r="E131" s="25"/>
    </row>
    <row r="132" spans="1:11" ht="15.75" thickBot="1" x14ac:dyDescent="0.3">
      <c r="A132" s="40"/>
      <c r="D132" s="25"/>
      <c r="E132" s="25"/>
    </row>
    <row r="133" spans="1:11" ht="15.75" thickBot="1" x14ac:dyDescent="0.3">
      <c r="A133" s="40"/>
      <c r="B133" s="92" t="s">
        <v>126</v>
      </c>
      <c r="C133" s="93"/>
      <c r="D133" s="93"/>
      <c r="E133" s="93"/>
      <c r="F133" s="93"/>
      <c r="G133" s="93"/>
      <c r="H133" s="93"/>
      <c r="I133" s="93"/>
      <c r="J133" s="93"/>
      <c r="K133" s="94"/>
    </row>
    <row r="134" spans="1:11" ht="25.5" thickBot="1" x14ac:dyDescent="0.3">
      <c r="A134" s="40"/>
      <c r="B134" s="473" t="s">
        <v>1</v>
      </c>
      <c r="C134" s="474"/>
      <c r="D134" s="95" t="s">
        <v>97</v>
      </c>
      <c r="E134" s="95" t="s">
        <v>3</v>
      </c>
      <c r="F134" s="38" t="s">
        <v>105</v>
      </c>
      <c r="G134" s="38" t="s">
        <v>106</v>
      </c>
      <c r="H134" s="38" t="s">
        <v>107</v>
      </c>
      <c r="I134" s="38" t="s">
        <v>108</v>
      </c>
      <c r="J134" s="38" t="s">
        <v>128</v>
      </c>
      <c r="K134" s="39" t="s">
        <v>109</v>
      </c>
    </row>
    <row r="135" spans="1:11" x14ac:dyDescent="0.25">
      <c r="A135" s="40"/>
      <c r="B135" s="492" t="s">
        <v>99</v>
      </c>
      <c r="C135" s="493"/>
      <c r="D135" s="96" t="s">
        <v>98</v>
      </c>
      <c r="E135" s="97">
        <v>112</v>
      </c>
      <c r="F135" s="4">
        <f>F62</f>
        <v>3469728</v>
      </c>
      <c r="G135" s="4">
        <f>G62</f>
        <v>701000</v>
      </c>
      <c r="H135" s="4">
        <f>H62</f>
        <v>371449.54</v>
      </c>
      <c r="I135" s="4">
        <f>I62</f>
        <v>371449.54</v>
      </c>
      <c r="J135" s="4">
        <f>J62</f>
        <v>371449.54</v>
      </c>
      <c r="K135" s="4">
        <f t="shared" ref="K135:K143" si="6">SUM(F135:J135)</f>
        <v>5285076.62</v>
      </c>
    </row>
    <row r="136" spans="1:11" x14ac:dyDescent="0.25">
      <c r="A136" s="40"/>
      <c r="B136" s="494"/>
      <c r="C136" s="495"/>
      <c r="D136" s="96">
        <v>4572</v>
      </c>
      <c r="E136" s="97">
        <v>112</v>
      </c>
      <c r="F136" s="4">
        <f>F114</f>
        <v>339936</v>
      </c>
      <c r="G136" s="4">
        <f>G114</f>
        <v>30000</v>
      </c>
      <c r="H136" s="4">
        <f>H114</f>
        <v>0</v>
      </c>
      <c r="I136" s="4">
        <f>I114</f>
        <v>0</v>
      </c>
      <c r="J136" s="4">
        <f>J114</f>
        <v>0</v>
      </c>
      <c r="K136" s="4">
        <f t="shared" si="6"/>
        <v>369936</v>
      </c>
    </row>
    <row r="137" spans="1:11" x14ac:dyDescent="0.25">
      <c r="A137" s="40"/>
      <c r="B137" s="494"/>
      <c r="C137" s="495"/>
      <c r="D137" s="96" t="s">
        <v>134</v>
      </c>
      <c r="E137" s="97">
        <v>100</v>
      </c>
      <c r="F137" s="4">
        <f>F130</f>
        <v>40942</v>
      </c>
      <c r="G137" s="4">
        <f>G130</f>
        <v>0</v>
      </c>
      <c r="H137" s="4">
        <f>H130</f>
        <v>0</v>
      </c>
      <c r="I137" s="4">
        <f>I130</f>
        <v>0</v>
      </c>
      <c r="J137" s="4">
        <f>J130</f>
        <v>0</v>
      </c>
      <c r="K137" s="4">
        <f t="shared" si="6"/>
        <v>40942</v>
      </c>
    </row>
    <row r="138" spans="1:11" ht="15.75" thickBot="1" x14ac:dyDescent="0.3">
      <c r="A138" s="40"/>
      <c r="B138" s="496"/>
      <c r="C138" s="497"/>
      <c r="D138" s="475" t="s">
        <v>100</v>
      </c>
      <c r="E138" s="476"/>
      <c r="F138" s="12">
        <f>SUM(F135:F137)</f>
        <v>3850606</v>
      </c>
      <c r="G138" s="12">
        <f>SUM(G135:G137)</f>
        <v>731000</v>
      </c>
      <c r="H138" s="12">
        <f>SUM(H135:H137)</f>
        <v>371449.54</v>
      </c>
      <c r="I138" s="12">
        <f>SUM(I135:I137)</f>
        <v>371449.54</v>
      </c>
      <c r="J138" s="12">
        <f>SUM(J135:J137)</f>
        <v>371449.54</v>
      </c>
      <c r="K138" s="12">
        <f t="shared" si="6"/>
        <v>5695954.6200000001</v>
      </c>
    </row>
    <row r="139" spans="1:11" x14ac:dyDescent="0.25">
      <c r="A139" s="40"/>
      <c r="B139" s="477" t="s">
        <v>101</v>
      </c>
      <c r="C139" s="478"/>
      <c r="D139" s="96" t="s">
        <v>98</v>
      </c>
      <c r="E139" s="97">
        <v>112</v>
      </c>
      <c r="F139" s="4">
        <f>F80</f>
        <v>0</v>
      </c>
      <c r="G139" s="4">
        <f>G80</f>
        <v>898786</v>
      </c>
      <c r="H139" s="4">
        <f>H80</f>
        <v>0</v>
      </c>
      <c r="I139" s="4">
        <f>I80</f>
        <v>0</v>
      </c>
      <c r="J139" s="4">
        <f>J80</f>
        <v>0</v>
      </c>
      <c r="K139" s="4">
        <f t="shared" si="6"/>
        <v>898786</v>
      </c>
    </row>
    <row r="140" spans="1:11" x14ac:dyDescent="0.25">
      <c r="A140" s="40"/>
      <c r="B140" s="479"/>
      <c r="C140" s="480"/>
      <c r="D140" s="96">
        <v>4572</v>
      </c>
      <c r="E140" s="97">
        <v>112</v>
      </c>
      <c r="F140" s="4">
        <f>F119</f>
        <v>34064</v>
      </c>
      <c r="G140" s="4">
        <f>G119</f>
        <v>0</v>
      </c>
      <c r="H140" s="4">
        <f>H119</f>
        <v>0</v>
      </c>
      <c r="I140" s="4">
        <f>I119</f>
        <v>0</v>
      </c>
      <c r="J140" s="4">
        <f>J119</f>
        <v>0</v>
      </c>
      <c r="K140" s="4">
        <f t="shared" si="6"/>
        <v>34064</v>
      </c>
    </row>
    <row r="141" spans="1:11" x14ac:dyDescent="0.25">
      <c r="A141" s="40"/>
      <c r="B141" s="479"/>
      <c r="C141" s="480"/>
      <c r="D141" s="96" t="s">
        <v>121</v>
      </c>
      <c r="E141" s="97">
        <v>112</v>
      </c>
      <c r="F141" s="4">
        <f>F91</f>
        <v>2926829</v>
      </c>
      <c r="G141" s="4">
        <f>G91</f>
        <v>0</v>
      </c>
      <c r="H141" s="4">
        <f>H91</f>
        <v>0</v>
      </c>
      <c r="I141" s="4">
        <f>I91</f>
        <v>0</v>
      </c>
      <c r="J141" s="4">
        <f>J91</f>
        <v>0</v>
      </c>
      <c r="K141" s="4">
        <f t="shared" si="6"/>
        <v>2926829</v>
      </c>
    </row>
    <row r="142" spans="1:11" ht="15.75" thickBot="1" x14ac:dyDescent="0.3">
      <c r="A142" s="40"/>
      <c r="B142" s="481"/>
      <c r="C142" s="482"/>
      <c r="D142" s="483" t="s">
        <v>100</v>
      </c>
      <c r="E142" s="484"/>
      <c r="F142" s="23">
        <f>SUM(F139:F141)</f>
        <v>2960893</v>
      </c>
      <c r="G142" s="23">
        <f>SUM(G139:G141)</f>
        <v>898786</v>
      </c>
      <c r="H142" s="23">
        <f>SUM(H139:H141)</f>
        <v>0</v>
      </c>
      <c r="I142" s="23">
        <f>SUM(I139:I141)</f>
        <v>0</v>
      </c>
      <c r="J142" s="23">
        <f>SUM(J139:J141)</f>
        <v>0</v>
      </c>
      <c r="K142" s="23">
        <f t="shared" si="6"/>
        <v>3859679</v>
      </c>
    </row>
    <row r="143" spans="1:11" ht="15.75" thickBot="1" x14ac:dyDescent="0.3">
      <c r="A143" s="40"/>
      <c r="B143" s="470" t="s">
        <v>102</v>
      </c>
      <c r="C143" s="471"/>
      <c r="D143" s="471"/>
      <c r="E143" s="472"/>
      <c r="F143" s="24">
        <f>SUM(F138,F142)</f>
        <v>6811499</v>
      </c>
      <c r="G143" s="24">
        <f>SUM(G138,G142)</f>
        <v>1629786</v>
      </c>
      <c r="H143" s="24">
        <f>SUM(H138,H142)</f>
        <v>371449.54</v>
      </c>
      <c r="I143" s="24">
        <f>SUM(I138,I142)</f>
        <v>371449.54</v>
      </c>
      <c r="J143" s="24">
        <f>SUM(J138,J142)</f>
        <v>371449.54</v>
      </c>
      <c r="K143" s="24">
        <f t="shared" si="6"/>
        <v>9555633.6199999973</v>
      </c>
    </row>
    <row r="145" spans="2:9" x14ac:dyDescent="0.25">
      <c r="I145" s="207">
        <f>H135+J135</f>
        <v>742899.08</v>
      </c>
    </row>
    <row r="148" spans="2:9" x14ac:dyDescent="0.25">
      <c r="B148" s="25" t="s">
        <v>147</v>
      </c>
    </row>
    <row r="149" spans="2:9" x14ac:dyDescent="0.25">
      <c r="B149" s="25" t="s">
        <v>148</v>
      </c>
    </row>
    <row r="150" spans="2:9" x14ac:dyDescent="0.25">
      <c r="B150" s="25" t="s">
        <v>149</v>
      </c>
    </row>
  </sheetData>
  <sheetProtection password="DF69" sheet="1" objects="1" scenarios="1" insertColumns="0" insertRows="0" deleteColumns="0" deleteRows="0"/>
  <mergeCells count="124">
    <mergeCell ref="B6:K6"/>
    <mergeCell ref="B7:K7"/>
    <mergeCell ref="B94:K94"/>
    <mergeCell ref="B95:K95"/>
    <mergeCell ref="B10:K10"/>
    <mergeCell ref="B63:K63"/>
    <mergeCell ref="B86:K86"/>
    <mergeCell ref="B98:K98"/>
    <mergeCell ref="B115:K115"/>
    <mergeCell ref="B114:C114"/>
    <mergeCell ref="B111:C111"/>
    <mergeCell ref="B112:C112"/>
    <mergeCell ref="B113:C113"/>
    <mergeCell ref="B105:C105"/>
    <mergeCell ref="B106:C106"/>
    <mergeCell ref="B107:C107"/>
    <mergeCell ref="B108:C108"/>
    <mergeCell ref="B109:C109"/>
    <mergeCell ref="B110:C110"/>
    <mergeCell ref="B99:C99"/>
    <mergeCell ref="B100:C100"/>
    <mergeCell ref="B101:C101"/>
    <mergeCell ref="B102:C102"/>
    <mergeCell ref="B103:C103"/>
    <mergeCell ref="B143:E143"/>
    <mergeCell ref="B134:C134"/>
    <mergeCell ref="D138:E138"/>
    <mergeCell ref="B139:C142"/>
    <mergeCell ref="D142:E142"/>
    <mergeCell ref="B125:C125"/>
    <mergeCell ref="B119:C119"/>
    <mergeCell ref="B120:C120"/>
    <mergeCell ref="B116:C116"/>
    <mergeCell ref="B117:C117"/>
    <mergeCell ref="B118:C118"/>
    <mergeCell ref="B124:K124"/>
    <mergeCell ref="B126:C126"/>
    <mergeCell ref="B128:C128"/>
    <mergeCell ref="B129:C129"/>
    <mergeCell ref="B130:C130"/>
    <mergeCell ref="B123:K123"/>
    <mergeCell ref="B135:C138"/>
    <mergeCell ref="B127:K127"/>
    <mergeCell ref="B104:C104"/>
    <mergeCell ref="B97:C97"/>
    <mergeCell ref="B83:K83"/>
    <mergeCell ref="B84:C84"/>
    <mergeCell ref="B85:C85"/>
    <mergeCell ref="B87:C87"/>
    <mergeCell ref="B88:C88"/>
    <mergeCell ref="B89:C89"/>
    <mergeCell ref="B91:C91"/>
    <mergeCell ref="B80:C80"/>
    <mergeCell ref="B81:C81"/>
    <mergeCell ref="B79:C79"/>
    <mergeCell ref="B73:C73"/>
    <mergeCell ref="B74:C74"/>
    <mergeCell ref="B75:C75"/>
    <mergeCell ref="B76:C76"/>
    <mergeCell ref="B77:C77"/>
    <mergeCell ref="B78:C78"/>
    <mergeCell ref="B67:C67"/>
    <mergeCell ref="B68:C68"/>
    <mergeCell ref="B69:C69"/>
    <mergeCell ref="B70:C70"/>
    <mergeCell ref="B71:C71"/>
    <mergeCell ref="B72:C72"/>
    <mergeCell ref="B62:C62"/>
    <mergeCell ref="B64:C64"/>
    <mergeCell ref="B65:C65"/>
    <mergeCell ref="B66:C66"/>
    <mergeCell ref="B56:C56"/>
    <mergeCell ref="B57:C57"/>
    <mergeCell ref="B58:C58"/>
    <mergeCell ref="B59:C59"/>
    <mergeCell ref="B60:C60"/>
    <mergeCell ref="B61:C61"/>
    <mergeCell ref="B50:C50"/>
    <mergeCell ref="B51:C51"/>
    <mergeCell ref="B52:C52"/>
    <mergeCell ref="B53:C53"/>
    <mergeCell ref="B54:C54"/>
    <mergeCell ref="B55:C55"/>
    <mergeCell ref="B44:C44"/>
    <mergeCell ref="B45:C45"/>
    <mergeCell ref="B46:C46"/>
    <mergeCell ref="B47:C47"/>
    <mergeCell ref="B48:C48"/>
    <mergeCell ref="B49:C49"/>
    <mergeCell ref="B38:C38"/>
    <mergeCell ref="B39:C39"/>
    <mergeCell ref="B40:C40"/>
    <mergeCell ref="B41:C41"/>
    <mergeCell ref="B42:C42"/>
    <mergeCell ref="B43:C43"/>
    <mergeCell ref="B33:C33"/>
    <mergeCell ref="B34:C34"/>
    <mergeCell ref="B35:C35"/>
    <mergeCell ref="B36:C36"/>
    <mergeCell ref="B37:C37"/>
    <mergeCell ref="B26:C26"/>
    <mergeCell ref="B27:C27"/>
    <mergeCell ref="B28:C28"/>
    <mergeCell ref="B29:C29"/>
    <mergeCell ref="B30:C30"/>
    <mergeCell ref="B31:C31"/>
    <mergeCell ref="B24:C24"/>
    <mergeCell ref="B25:C25"/>
    <mergeCell ref="B14:C14"/>
    <mergeCell ref="B15:C15"/>
    <mergeCell ref="B16:C16"/>
    <mergeCell ref="B17:C17"/>
    <mergeCell ref="B18:C18"/>
    <mergeCell ref="B19:C19"/>
    <mergeCell ref="B32:C32"/>
    <mergeCell ref="B8:C8"/>
    <mergeCell ref="B9:C9"/>
    <mergeCell ref="B11:C11"/>
    <mergeCell ref="B12:C12"/>
    <mergeCell ref="B13:C13"/>
    <mergeCell ref="B20:C20"/>
    <mergeCell ref="B21:C21"/>
    <mergeCell ref="B22:C22"/>
    <mergeCell ref="B23:C23"/>
  </mergeCells>
  <pageMargins left="0.511811024" right="0.511811024" top="0.78740157499999996" bottom="0.78740157499999996" header="0.31496062000000002" footer="0.31496062000000002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5"/>
  <sheetViews>
    <sheetView topLeftCell="A133" workbookViewId="0">
      <selection activeCell="F146" sqref="B146:F146"/>
    </sheetView>
  </sheetViews>
  <sheetFormatPr defaultRowHeight="15" x14ac:dyDescent="0.25"/>
  <cols>
    <col min="1" max="1" width="0.85546875" style="25" customWidth="1"/>
    <col min="2" max="2" width="43.85546875" style="25" bestFit="1" customWidth="1"/>
    <col min="3" max="3" width="10.42578125" style="25" customWidth="1"/>
    <col min="4" max="4" width="9.140625" style="65"/>
    <col min="5" max="5" width="9.140625" style="27"/>
    <col min="6" max="6" width="16.85546875" style="25" customWidth="1"/>
    <col min="7" max="16384" width="9.140625" style="25"/>
  </cols>
  <sheetData>
    <row r="1" spans="1:6" x14ac:dyDescent="0.25">
      <c r="D1" s="26" t="s">
        <v>124</v>
      </c>
    </row>
    <row r="2" spans="1:6" x14ac:dyDescent="0.25">
      <c r="D2" s="26" t="s">
        <v>123</v>
      </c>
    </row>
    <row r="4" spans="1:6" ht="15.75" x14ac:dyDescent="0.25">
      <c r="D4" s="28" t="s">
        <v>122</v>
      </c>
    </row>
    <row r="5" spans="1:6" ht="15.75" thickBot="1" x14ac:dyDescent="0.3">
      <c r="A5" s="29"/>
      <c r="B5" s="29"/>
      <c r="C5" s="29"/>
      <c r="D5" s="30"/>
      <c r="E5" s="31"/>
      <c r="F5" s="32"/>
    </row>
    <row r="6" spans="1:6" x14ac:dyDescent="0.25">
      <c r="A6" s="29"/>
      <c r="B6" s="518" t="s">
        <v>127</v>
      </c>
      <c r="C6" s="519"/>
      <c r="D6" s="519"/>
      <c r="E6" s="519"/>
      <c r="F6" s="520"/>
    </row>
    <row r="7" spans="1:6" x14ac:dyDescent="0.25">
      <c r="A7" s="29"/>
      <c r="B7" s="521" t="s">
        <v>0</v>
      </c>
      <c r="C7" s="522"/>
      <c r="D7" s="522"/>
      <c r="E7" s="522"/>
      <c r="F7" s="523"/>
    </row>
    <row r="8" spans="1:6" x14ac:dyDescent="0.25">
      <c r="A8" s="29"/>
      <c r="B8" s="524"/>
      <c r="C8" s="525"/>
      <c r="D8" s="111"/>
      <c r="E8" s="111"/>
      <c r="F8" s="112"/>
    </row>
    <row r="9" spans="1:6" ht="24.75" x14ac:dyDescent="0.25">
      <c r="B9" s="526" t="s">
        <v>1</v>
      </c>
      <c r="C9" s="527"/>
      <c r="D9" s="113" t="s">
        <v>2</v>
      </c>
      <c r="E9" s="113" t="s">
        <v>3</v>
      </c>
      <c r="F9" s="114" t="s">
        <v>122</v>
      </c>
    </row>
    <row r="10" spans="1:6" x14ac:dyDescent="0.25">
      <c r="B10" s="528" t="s">
        <v>95</v>
      </c>
      <c r="C10" s="529"/>
      <c r="D10" s="529"/>
      <c r="E10" s="529"/>
      <c r="F10" s="530"/>
    </row>
    <row r="11" spans="1:6" x14ac:dyDescent="0.25">
      <c r="A11" s="40"/>
      <c r="B11" s="531" t="s">
        <v>4</v>
      </c>
      <c r="C11" s="381"/>
      <c r="D11" s="115" t="s">
        <v>5</v>
      </c>
      <c r="E11" s="116">
        <v>112</v>
      </c>
      <c r="F11" s="58">
        <v>4000</v>
      </c>
    </row>
    <row r="12" spans="1:6" x14ac:dyDescent="0.25">
      <c r="A12" s="40"/>
      <c r="B12" s="531" t="s">
        <v>6</v>
      </c>
      <c r="C12" s="381"/>
      <c r="D12" s="117" t="s">
        <v>7</v>
      </c>
      <c r="E12" s="118">
        <v>112</v>
      </c>
      <c r="F12" s="58"/>
    </row>
    <row r="13" spans="1:6" x14ac:dyDescent="0.25">
      <c r="A13" s="47"/>
      <c r="B13" s="349" t="s">
        <v>85</v>
      </c>
      <c r="C13" s="350"/>
      <c r="D13" s="119">
        <v>339014</v>
      </c>
      <c r="E13" s="120">
        <v>112</v>
      </c>
      <c r="F13" s="16">
        <f>SUM(F11:F12)</f>
        <v>4000</v>
      </c>
    </row>
    <row r="14" spans="1:6" x14ac:dyDescent="0.25">
      <c r="A14" s="40"/>
      <c r="B14" s="531" t="s">
        <v>8</v>
      </c>
      <c r="C14" s="381"/>
      <c r="D14" s="117" t="s">
        <v>9</v>
      </c>
      <c r="E14" s="117">
        <v>112</v>
      </c>
      <c r="F14" s="58">
        <v>80000</v>
      </c>
    </row>
    <row r="15" spans="1:6" x14ac:dyDescent="0.25">
      <c r="A15" s="40"/>
      <c r="B15" s="349" t="s">
        <v>85</v>
      </c>
      <c r="C15" s="350"/>
      <c r="D15" s="119">
        <v>339018</v>
      </c>
      <c r="E15" s="119">
        <v>112</v>
      </c>
      <c r="F15" s="16">
        <f>SUM(F14)</f>
        <v>80000</v>
      </c>
    </row>
    <row r="16" spans="1:6" x14ac:dyDescent="0.25">
      <c r="A16" s="40"/>
      <c r="B16" s="531" t="s">
        <v>10</v>
      </c>
      <c r="C16" s="381"/>
      <c r="D16" s="115" t="s">
        <v>11</v>
      </c>
      <c r="E16" s="116">
        <v>112</v>
      </c>
      <c r="F16" s="58">
        <v>20000</v>
      </c>
    </row>
    <row r="17" spans="1:6" x14ac:dyDescent="0.25">
      <c r="A17" s="40"/>
      <c r="B17" s="349" t="s">
        <v>85</v>
      </c>
      <c r="C17" s="350"/>
      <c r="D17" s="119">
        <v>339020</v>
      </c>
      <c r="E17" s="120">
        <v>112</v>
      </c>
      <c r="F17" s="16">
        <f>SUM(F16)</f>
        <v>20000</v>
      </c>
    </row>
    <row r="18" spans="1:6" x14ac:dyDescent="0.25">
      <c r="A18" s="40"/>
      <c r="B18" s="531" t="s">
        <v>12</v>
      </c>
      <c r="C18" s="381"/>
      <c r="D18" s="117" t="s">
        <v>13</v>
      </c>
      <c r="E18" s="118">
        <v>112</v>
      </c>
      <c r="F18" s="58"/>
    </row>
    <row r="19" spans="1:6" x14ac:dyDescent="0.25">
      <c r="A19" s="40"/>
      <c r="B19" s="531" t="s">
        <v>14</v>
      </c>
      <c r="C19" s="381"/>
      <c r="D19" s="117" t="s">
        <v>15</v>
      </c>
      <c r="E19" s="118">
        <v>112</v>
      </c>
      <c r="F19" s="58"/>
    </row>
    <row r="20" spans="1:6" x14ac:dyDescent="0.25">
      <c r="A20" s="40"/>
      <c r="B20" s="349" t="s">
        <v>85</v>
      </c>
      <c r="C20" s="350"/>
      <c r="D20" s="119">
        <v>339030</v>
      </c>
      <c r="E20" s="120">
        <v>112</v>
      </c>
      <c r="F20" s="16">
        <f>SUM(F18:F19)</f>
        <v>0</v>
      </c>
    </row>
    <row r="21" spans="1:6" x14ac:dyDescent="0.25">
      <c r="A21" s="40"/>
      <c r="B21" s="532" t="s">
        <v>103</v>
      </c>
      <c r="C21" s="533"/>
      <c r="D21" s="117" t="s">
        <v>16</v>
      </c>
      <c r="E21" s="118">
        <v>112</v>
      </c>
      <c r="F21" s="58"/>
    </row>
    <row r="22" spans="1:6" x14ac:dyDescent="0.25">
      <c r="A22" s="40"/>
      <c r="B22" s="349" t="s">
        <v>85</v>
      </c>
      <c r="C22" s="350"/>
      <c r="D22" s="119">
        <v>339031</v>
      </c>
      <c r="E22" s="120">
        <v>112</v>
      </c>
      <c r="F22" s="16">
        <f>SUM(F21)</f>
        <v>0</v>
      </c>
    </row>
    <row r="23" spans="1:6" x14ac:dyDescent="0.25">
      <c r="A23" s="40"/>
      <c r="B23" s="531" t="s">
        <v>17</v>
      </c>
      <c r="C23" s="381"/>
      <c r="D23" s="115" t="s">
        <v>18</v>
      </c>
      <c r="E23" s="116">
        <v>112</v>
      </c>
      <c r="F23" s="58"/>
    </row>
    <row r="24" spans="1:6" x14ac:dyDescent="0.25">
      <c r="A24" s="40"/>
      <c r="B24" s="349" t="s">
        <v>85</v>
      </c>
      <c r="C24" s="350"/>
      <c r="D24" s="119">
        <v>339032</v>
      </c>
      <c r="E24" s="120">
        <v>112</v>
      </c>
      <c r="F24" s="16">
        <f>SUM(F23)</f>
        <v>0</v>
      </c>
    </row>
    <row r="25" spans="1:6" x14ac:dyDescent="0.25">
      <c r="A25" s="40"/>
      <c r="B25" s="531" t="s">
        <v>19</v>
      </c>
      <c r="C25" s="381"/>
      <c r="D25" s="117" t="s">
        <v>20</v>
      </c>
      <c r="E25" s="118">
        <v>112</v>
      </c>
      <c r="F25" s="58"/>
    </row>
    <row r="26" spans="1:6" x14ac:dyDescent="0.25">
      <c r="A26" s="40"/>
      <c r="B26" s="531" t="s">
        <v>21</v>
      </c>
      <c r="C26" s="381"/>
      <c r="D26" s="115" t="s">
        <v>22</v>
      </c>
      <c r="E26" s="116">
        <v>112</v>
      </c>
      <c r="F26" s="58"/>
    </row>
    <row r="27" spans="1:6" x14ac:dyDescent="0.25">
      <c r="A27" s="40"/>
      <c r="B27" s="531" t="s">
        <v>23</v>
      </c>
      <c r="C27" s="381"/>
      <c r="D27" s="117" t="s">
        <v>24</v>
      </c>
      <c r="E27" s="118">
        <v>112</v>
      </c>
      <c r="F27" s="58"/>
    </row>
    <row r="28" spans="1:6" x14ac:dyDescent="0.25">
      <c r="A28" s="40"/>
      <c r="B28" s="349" t="s">
        <v>85</v>
      </c>
      <c r="C28" s="350"/>
      <c r="D28" s="119">
        <v>339033</v>
      </c>
      <c r="E28" s="120">
        <v>112</v>
      </c>
      <c r="F28" s="16">
        <f>SUM(F25:F27)</f>
        <v>0</v>
      </c>
    </row>
    <row r="29" spans="1:6" x14ac:dyDescent="0.25">
      <c r="A29" s="40"/>
      <c r="B29" s="531" t="s">
        <v>25</v>
      </c>
      <c r="C29" s="381"/>
      <c r="D29" s="115" t="s">
        <v>26</v>
      </c>
      <c r="E29" s="116">
        <v>112</v>
      </c>
      <c r="F29" s="58"/>
    </row>
    <row r="30" spans="1:6" x14ac:dyDescent="0.25">
      <c r="A30" s="40"/>
      <c r="B30" s="531" t="s">
        <v>27</v>
      </c>
      <c r="C30" s="381"/>
      <c r="D30" s="117" t="s">
        <v>28</v>
      </c>
      <c r="E30" s="118">
        <v>112</v>
      </c>
      <c r="F30" s="58"/>
    </row>
    <row r="31" spans="1:6" x14ac:dyDescent="0.25">
      <c r="A31" s="40"/>
      <c r="B31" s="349" t="s">
        <v>85</v>
      </c>
      <c r="C31" s="350"/>
      <c r="D31" s="119">
        <v>339035</v>
      </c>
      <c r="E31" s="120">
        <v>112</v>
      </c>
      <c r="F31" s="16">
        <f>SUM(F29:F30)</f>
        <v>0</v>
      </c>
    </row>
    <row r="32" spans="1:6" x14ac:dyDescent="0.25">
      <c r="A32" s="40"/>
      <c r="B32" s="531" t="s">
        <v>29</v>
      </c>
      <c r="C32" s="381"/>
      <c r="D32" s="115" t="s">
        <v>30</v>
      </c>
      <c r="E32" s="116">
        <v>112</v>
      </c>
      <c r="F32" s="58"/>
    </row>
    <row r="33" spans="1:6" x14ac:dyDescent="0.25">
      <c r="A33" s="40"/>
      <c r="B33" s="531" t="s">
        <v>31</v>
      </c>
      <c r="C33" s="381"/>
      <c r="D33" s="117" t="s">
        <v>32</v>
      </c>
      <c r="E33" s="118">
        <v>112</v>
      </c>
      <c r="F33" s="58"/>
    </row>
    <row r="34" spans="1:6" x14ac:dyDescent="0.25">
      <c r="A34" s="40"/>
      <c r="B34" s="531" t="s">
        <v>33</v>
      </c>
      <c r="C34" s="381"/>
      <c r="D34" s="115" t="s">
        <v>34</v>
      </c>
      <c r="E34" s="116">
        <v>112</v>
      </c>
      <c r="F34" s="58"/>
    </row>
    <row r="35" spans="1:6" x14ac:dyDescent="0.25">
      <c r="A35" s="40"/>
      <c r="B35" s="531" t="s">
        <v>35</v>
      </c>
      <c r="C35" s="381"/>
      <c r="D35" s="117" t="s">
        <v>36</v>
      </c>
      <c r="E35" s="116">
        <v>112</v>
      </c>
      <c r="F35" s="58"/>
    </row>
    <row r="36" spans="1:6" x14ac:dyDescent="0.25">
      <c r="A36" s="40"/>
      <c r="B36" s="349" t="s">
        <v>85</v>
      </c>
      <c r="C36" s="350"/>
      <c r="D36" s="119">
        <v>339036</v>
      </c>
      <c r="E36" s="120">
        <v>112</v>
      </c>
      <c r="F36" s="16">
        <f>SUM(F32:F35)</f>
        <v>0</v>
      </c>
    </row>
    <row r="37" spans="1:6" x14ac:dyDescent="0.25">
      <c r="A37" s="40"/>
      <c r="B37" s="531" t="s">
        <v>38</v>
      </c>
      <c r="C37" s="381"/>
      <c r="D37" s="117" t="s">
        <v>37</v>
      </c>
      <c r="E37" s="118">
        <v>112</v>
      </c>
      <c r="F37" s="58">
        <v>361233.22</v>
      </c>
    </row>
    <row r="38" spans="1:6" x14ac:dyDescent="0.25">
      <c r="A38" s="40"/>
      <c r="B38" s="531" t="s">
        <v>39</v>
      </c>
      <c r="C38" s="381"/>
      <c r="D38" s="115" t="s">
        <v>40</v>
      </c>
      <c r="E38" s="116">
        <v>112</v>
      </c>
      <c r="F38" s="58"/>
    </row>
    <row r="39" spans="1:6" x14ac:dyDescent="0.25">
      <c r="A39" s="40"/>
      <c r="B39" s="349" t="s">
        <v>85</v>
      </c>
      <c r="C39" s="350"/>
      <c r="D39" s="119">
        <v>339037</v>
      </c>
      <c r="E39" s="120">
        <v>112</v>
      </c>
      <c r="F39" s="16">
        <f>SUM(F37:F38)</f>
        <v>361233.22</v>
      </c>
    </row>
    <row r="40" spans="1:6" x14ac:dyDescent="0.25">
      <c r="A40" s="40"/>
      <c r="B40" s="531" t="s">
        <v>41</v>
      </c>
      <c r="C40" s="381"/>
      <c r="D40" s="117" t="s">
        <v>42</v>
      </c>
      <c r="E40" s="118">
        <v>112</v>
      </c>
      <c r="F40" s="58">
        <v>70000</v>
      </c>
    </row>
    <row r="41" spans="1:6" x14ac:dyDescent="0.25">
      <c r="A41" s="40"/>
      <c r="B41" s="534" t="s">
        <v>43</v>
      </c>
      <c r="C41" s="404"/>
      <c r="D41" s="116" t="s">
        <v>44</v>
      </c>
      <c r="E41" s="116">
        <v>112</v>
      </c>
      <c r="F41" s="58"/>
    </row>
    <row r="42" spans="1:6" x14ac:dyDescent="0.25">
      <c r="A42" s="40"/>
      <c r="B42" s="534" t="s">
        <v>45</v>
      </c>
      <c r="C42" s="404"/>
      <c r="D42" s="116" t="s">
        <v>46</v>
      </c>
      <c r="E42" s="116">
        <v>112</v>
      </c>
      <c r="F42" s="58"/>
    </row>
    <row r="43" spans="1:6" x14ac:dyDescent="0.25">
      <c r="A43" s="40"/>
      <c r="B43" s="534" t="s">
        <v>47</v>
      </c>
      <c r="C43" s="404"/>
      <c r="D43" s="116" t="s">
        <v>48</v>
      </c>
      <c r="E43" s="116">
        <v>112</v>
      </c>
      <c r="F43" s="58"/>
    </row>
    <row r="44" spans="1:6" x14ac:dyDescent="0.25">
      <c r="A44" s="40"/>
      <c r="B44" s="531" t="s">
        <v>49</v>
      </c>
      <c r="C44" s="381"/>
      <c r="D44" s="115" t="s">
        <v>50</v>
      </c>
      <c r="E44" s="116">
        <v>112</v>
      </c>
      <c r="F44" s="58">
        <v>7250</v>
      </c>
    </row>
    <row r="45" spans="1:6" x14ac:dyDescent="0.25">
      <c r="A45" s="40"/>
      <c r="B45" s="531" t="s">
        <v>33</v>
      </c>
      <c r="C45" s="381"/>
      <c r="D45" s="115" t="s">
        <v>51</v>
      </c>
      <c r="E45" s="116">
        <v>112</v>
      </c>
      <c r="F45" s="58"/>
    </row>
    <row r="46" spans="1:6" x14ac:dyDescent="0.25">
      <c r="A46" s="40"/>
      <c r="B46" s="534" t="s">
        <v>52</v>
      </c>
      <c r="C46" s="404"/>
      <c r="D46" s="116" t="s">
        <v>53</v>
      </c>
      <c r="E46" s="116">
        <v>112</v>
      </c>
      <c r="F46" s="58"/>
    </row>
    <row r="47" spans="1:6" x14ac:dyDescent="0.25">
      <c r="A47" s="40"/>
      <c r="B47" s="534" t="s">
        <v>39</v>
      </c>
      <c r="C47" s="404"/>
      <c r="D47" s="116" t="s">
        <v>54</v>
      </c>
      <c r="E47" s="116">
        <v>112</v>
      </c>
      <c r="F47" s="58"/>
    </row>
    <row r="48" spans="1:6" x14ac:dyDescent="0.25">
      <c r="A48" s="40"/>
      <c r="B48" s="534" t="s">
        <v>55</v>
      </c>
      <c r="C48" s="404"/>
      <c r="D48" s="116" t="s">
        <v>56</v>
      </c>
      <c r="E48" s="116">
        <v>112</v>
      </c>
      <c r="F48" s="58"/>
    </row>
    <row r="49" spans="1:6" x14ac:dyDescent="0.25">
      <c r="A49" s="40"/>
      <c r="B49" s="531" t="s">
        <v>35</v>
      </c>
      <c r="C49" s="381"/>
      <c r="D49" s="115" t="s">
        <v>57</v>
      </c>
      <c r="E49" s="116">
        <v>112</v>
      </c>
      <c r="F49" s="58"/>
    </row>
    <row r="50" spans="1:6" x14ac:dyDescent="0.25">
      <c r="A50" s="40"/>
      <c r="B50" s="534" t="s">
        <v>58</v>
      </c>
      <c r="C50" s="404"/>
      <c r="D50" s="116" t="s">
        <v>59</v>
      </c>
      <c r="E50" s="116">
        <v>112</v>
      </c>
      <c r="F50" s="58"/>
    </row>
    <row r="51" spans="1:6" x14ac:dyDescent="0.25">
      <c r="A51" s="40"/>
      <c r="B51" s="349" t="s">
        <v>85</v>
      </c>
      <c r="C51" s="350"/>
      <c r="D51" s="120">
        <v>339039</v>
      </c>
      <c r="E51" s="120">
        <v>112</v>
      </c>
      <c r="F51" s="16">
        <f>SUM(F40:F50)</f>
        <v>77250</v>
      </c>
    </row>
    <row r="52" spans="1:6" x14ac:dyDescent="0.25">
      <c r="A52" s="40"/>
      <c r="B52" s="534" t="s">
        <v>61</v>
      </c>
      <c r="C52" s="404"/>
      <c r="D52" s="116" t="s">
        <v>62</v>
      </c>
      <c r="E52" s="116">
        <v>112</v>
      </c>
      <c r="F52" s="58"/>
    </row>
    <row r="53" spans="1:6" x14ac:dyDescent="0.25">
      <c r="A53" s="40"/>
      <c r="B53" s="349" t="s">
        <v>85</v>
      </c>
      <c r="C53" s="350"/>
      <c r="D53" s="120">
        <v>339047</v>
      </c>
      <c r="E53" s="120">
        <v>112</v>
      </c>
      <c r="F53" s="16">
        <f>SUM(F52)</f>
        <v>0</v>
      </c>
    </row>
    <row r="54" spans="1:6" x14ac:dyDescent="0.25">
      <c r="A54" s="40"/>
      <c r="B54" s="534" t="s">
        <v>63</v>
      </c>
      <c r="C54" s="404"/>
      <c r="D54" s="116" t="s">
        <v>64</v>
      </c>
      <c r="E54" s="116">
        <v>112</v>
      </c>
      <c r="F54" s="58"/>
    </row>
    <row r="55" spans="1:6" x14ac:dyDescent="0.25">
      <c r="A55" s="40"/>
      <c r="B55" s="349" t="s">
        <v>85</v>
      </c>
      <c r="C55" s="350"/>
      <c r="D55" s="120">
        <v>339093</v>
      </c>
      <c r="E55" s="120">
        <v>112</v>
      </c>
      <c r="F55" s="16">
        <f>SUM(F54)</f>
        <v>0</v>
      </c>
    </row>
    <row r="56" spans="1:6" x14ac:dyDescent="0.25">
      <c r="A56" s="40"/>
      <c r="B56" s="535" t="s">
        <v>86</v>
      </c>
      <c r="C56" s="536"/>
      <c r="D56" s="121">
        <v>339000</v>
      </c>
      <c r="E56" s="121">
        <v>112</v>
      </c>
      <c r="F56" s="17">
        <f>SUM(F13,F15,F17,F20,F22,F24,F28,F31,F36,F39,F51,F53,F55)</f>
        <v>542483.22</v>
      </c>
    </row>
    <row r="57" spans="1:6" x14ac:dyDescent="0.25">
      <c r="A57" s="40"/>
      <c r="B57" s="534" t="s">
        <v>65</v>
      </c>
      <c r="C57" s="404"/>
      <c r="D57" s="116" t="s">
        <v>66</v>
      </c>
      <c r="E57" s="116">
        <v>112</v>
      </c>
      <c r="F57" s="58"/>
    </row>
    <row r="58" spans="1:6" x14ac:dyDescent="0.25">
      <c r="A58" s="40"/>
      <c r="B58" s="349" t="s">
        <v>85</v>
      </c>
      <c r="C58" s="350"/>
      <c r="D58" s="120">
        <v>339147</v>
      </c>
      <c r="E58" s="120">
        <v>112</v>
      </c>
      <c r="F58" s="16">
        <f>SUM(F57)</f>
        <v>0</v>
      </c>
    </row>
    <row r="59" spans="1:6" x14ac:dyDescent="0.25">
      <c r="A59" s="40"/>
      <c r="B59" s="537" t="s">
        <v>67</v>
      </c>
      <c r="C59" s="538"/>
      <c r="D59" s="122" t="s">
        <v>68</v>
      </c>
      <c r="E59" s="116">
        <v>112</v>
      </c>
      <c r="F59" s="58"/>
    </row>
    <row r="60" spans="1:6" x14ac:dyDescent="0.25">
      <c r="A60" s="40"/>
      <c r="B60" s="349" t="s">
        <v>85</v>
      </c>
      <c r="C60" s="350"/>
      <c r="D60" s="120">
        <v>339147</v>
      </c>
      <c r="E60" s="120">
        <v>112</v>
      </c>
      <c r="F60" s="16">
        <f>SUM(F59)</f>
        <v>0</v>
      </c>
    </row>
    <row r="61" spans="1:6" x14ac:dyDescent="0.25">
      <c r="A61" s="40"/>
      <c r="B61" s="539" t="s">
        <v>86</v>
      </c>
      <c r="C61" s="540"/>
      <c r="D61" s="123">
        <v>339100</v>
      </c>
      <c r="E61" s="123">
        <v>112</v>
      </c>
      <c r="F61" s="103">
        <f>SUM(F58,F60)</f>
        <v>0</v>
      </c>
    </row>
    <row r="62" spans="1:6" x14ac:dyDescent="0.25">
      <c r="A62" s="40"/>
      <c r="B62" s="541" t="s">
        <v>129</v>
      </c>
      <c r="C62" s="542"/>
      <c r="D62" s="124"/>
      <c r="E62" s="125"/>
      <c r="F62" s="104">
        <f>SUM(F56,F61)</f>
        <v>542483.22</v>
      </c>
    </row>
    <row r="63" spans="1:6" x14ac:dyDescent="0.25">
      <c r="A63" s="57"/>
      <c r="B63" s="543" t="s">
        <v>96</v>
      </c>
      <c r="C63" s="544"/>
      <c r="D63" s="544"/>
      <c r="E63" s="544"/>
      <c r="F63" s="545"/>
    </row>
    <row r="64" spans="1:6" x14ac:dyDescent="0.25">
      <c r="A64" s="40"/>
      <c r="B64" s="534" t="s">
        <v>14</v>
      </c>
      <c r="C64" s="404"/>
      <c r="D64" s="116" t="s">
        <v>69</v>
      </c>
      <c r="E64" s="116">
        <v>112</v>
      </c>
      <c r="F64" s="58"/>
    </row>
    <row r="65" spans="1:6" x14ac:dyDescent="0.25">
      <c r="A65" s="40"/>
      <c r="B65" s="349" t="s">
        <v>85</v>
      </c>
      <c r="C65" s="350"/>
      <c r="D65" s="120">
        <v>449030</v>
      </c>
      <c r="E65" s="120">
        <v>112</v>
      </c>
      <c r="F65" s="16">
        <f>SUM(F64)</f>
        <v>0</v>
      </c>
    </row>
    <row r="66" spans="1:6" x14ac:dyDescent="0.25">
      <c r="A66" s="40"/>
      <c r="B66" s="534" t="s">
        <v>70</v>
      </c>
      <c r="C66" s="404"/>
      <c r="D66" s="116" t="s">
        <v>71</v>
      </c>
      <c r="E66" s="116">
        <v>112</v>
      </c>
      <c r="F66" s="58"/>
    </row>
    <row r="67" spans="1:6" x14ac:dyDescent="0.25">
      <c r="A67" s="40"/>
      <c r="B67" s="349" t="s">
        <v>85</v>
      </c>
      <c r="C67" s="350"/>
      <c r="D67" s="120">
        <v>449036</v>
      </c>
      <c r="E67" s="120">
        <v>112</v>
      </c>
      <c r="F67" s="16">
        <f>SUM(F66)</f>
        <v>0</v>
      </c>
    </row>
    <row r="68" spans="1:6" x14ac:dyDescent="0.25">
      <c r="A68" s="40"/>
      <c r="B68" s="534" t="s">
        <v>70</v>
      </c>
      <c r="C68" s="404"/>
      <c r="D68" s="116" t="s">
        <v>72</v>
      </c>
      <c r="E68" s="116">
        <v>112</v>
      </c>
      <c r="F68" s="58"/>
    </row>
    <row r="69" spans="1:6" x14ac:dyDescent="0.25">
      <c r="A69" s="40"/>
      <c r="B69" s="349" t="s">
        <v>85</v>
      </c>
      <c r="C69" s="350"/>
      <c r="D69" s="120">
        <v>449039</v>
      </c>
      <c r="E69" s="120">
        <v>112</v>
      </c>
      <c r="F69" s="16">
        <f>SUM(F68)</f>
        <v>0</v>
      </c>
    </row>
    <row r="70" spans="1:6" x14ac:dyDescent="0.25">
      <c r="A70" s="40"/>
      <c r="B70" s="534" t="s">
        <v>73</v>
      </c>
      <c r="C70" s="404"/>
      <c r="D70" s="116" t="s">
        <v>74</v>
      </c>
      <c r="E70" s="116">
        <v>112</v>
      </c>
      <c r="F70" s="58"/>
    </row>
    <row r="71" spans="1:6" x14ac:dyDescent="0.25">
      <c r="A71" s="40"/>
      <c r="B71" s="349" t="s">
        <v>85</v>
      </c>
      <c r="C71" s="350"/>
      <c r="D71" s="120">
        <v>449051</v>
      </c>
      <c r="E71" s="120">
        <v>112</v>
      </c>
      <c r="F71" s="16">
        <f>F70</f>
        <v>0</v>
      </c>
    </row>
    <row r="72" spans="1:6" x14ac:dyDescent="0.25">
      <c r="A72" s="40"/>
      <c r="B72" s="534" t="s">
        <v>75</v>
      </c>
      <c r="C72" s="404"/>
      <c r="D72" s="116" t="s">
        <v>76</v>
      </c>
      <c r="E72" s="116">
        <v>112</v>
      </c>
      <c r="F72" s="58"/>
    </row>
    <row r="73" spans="1:6" x14ac:dyDescent="0.25">
      <c r="A73" s="40"/>
      <c r="B73" s="534" t="s">
        <v>77</v>
      </c>
      <c r="C73" s="404"/>
      <c r="D73" s="116" t="s">
        <v>78</v>
      </c>
      <c r="E73" s="116">
        <v>112</v>
      </c>
      <c r="F73" s="58"/>
    </row>
    <row r="74" spans="1:6" x14ac:dyDescent="0.25">
      <c r="A74" s="40"/>
      <c r="B74" s="534" t="s">
        <v>79</v>
      </c>
      <c r="C74" s="404"/>
      <c r="D74" s="116" t="s">
        <v>80</v>
      </c>
      <c r="E74" s="116">
        <v>112</v>
      </c>
      <c r="F74" s="58"/>
    </row>
    <row r="75" spans="1:6" x14ac:dyDescent="0.25">
      <c r="A75" s="40"/>
      <c r="B75" s="349" t="s">
        <v>85</v>
      </c>
      <c r="C75" s="350"/>
      <c r="D75" s="120">
        <v>449052</v>
      </c>
      <c r="E75" s="120">
        <v>112</v>
      </c>
      <c r="F75" s="16">
        <f>SUM(F72:F74)</f>
        <v>0</v>
      </c>
    </row>
    <row r="76" spans="1:6" x14ac:dyDescent="0.25">
      <c r="A76" s="40"/>
      <c r="B76" s="553" t="s">
        <v>86</v>
      </c>
      <c r="C76" s="554"/>
      <c r="D76" s="126">
        <v>449000</v>
      </c>
      <c r="E76" s="126">
        <v>112</v>
      </c>
      <c r="F76" s="105">
        <f>SUM(F65,F67,F69,F71,F75)</f>
        <v>0</v>
      </c>
    </row>
    <row r="77" spans="1:6" x14ac:dyDescent="0.25">
      <c r="A77" s="40"/>
      <c r="B77" s="534" t="s">
        <v>81</v>
      </c>
      <c r="C77" s="404"/>
      <c r="D77" s="116" t="s">
        <v>82</v>
      </c>
      <c r="E77" s="116">
        <v>112</v>
      </c>
      <c r="F77" s="58"/>
    </row>
    <row r="78" spans="1:6" x14ac:dyDescent="0.25">
      <c r="A78" s="40"/>
      <c r="B78" s="349" t="s">
        <v>85</v>
      </c>
      <c r="C78" s="350"/>
      <c r="D78" s="127">
        <v>459061</v>
      </c>
      <c r="E78" s="127">
        <v>112</v>
      </c>
      <c r="F78" s="16">
        <f>SUM(F77)</f>
        <v>0</v>
      </c>
    </row>
    <row r="79" spans="1:6" x14ac:dyDescent="0.25">
      <c r="A79" s="40"/>
      <c r="B79" s="546" t="s">
        <v>86</v>
      </c>
      <c r="C79" s="547"/>
      <c r="D79" s="128">
        <v>459000</v>
      </c>
      <c r="E79" s="128">
        <v>112</v>
      </c>
      <c r="F79" s="106">
        <f>SUM(F78)</f>
        <v>0</v>
      </c>
    </row>
    <row r="80" spans="1:6" x14ac:dyDescent="0.25">
      <c r="A80" s="40"/>
      <c r="B80" s="548" t="s">
        <v>131</v>
      </c>
      <c r="C80" s="549"/>
      <c r="D80" s="129"/>
      <c r="E80" s="129"/>
      <c r="F80" s="107">
        <f>SUM(F76,F79)</f>
        <v>0</v>
      </c>
    </row>
    <row r="81" spans="1:6" ht="15.75" thickBot="1" x14ac:dyDescent="0.3">
      <c r="A81" s="40"/>
      <c r="B81" s="550" t="s">
        <v>130</v>
      </c>
      <c r="C81" s="551"/>
      <c r="D81" s="131"/>
      <c r="E81" s="130"/>
      <c r="F81" s="15">
        <f>SUM(F62,F80)</f>
        <v>542483.22</v>
      </c>
    </row>
    <row r="82" spans="1:6" x14ac:dyDescent="0.25">
      <c r="A82" s="40"/>
      <c r="D82" s="25"/>
      <c r="E82" s="25"/>
    </row>
    <row r="83" spans="1:6" x14ac:dyDescent="0.25">
      <c r="A83" s="40"/>
      <c r="D83" s="25"/>
      <c r="E83" s="25"/>
    </row>
    <row r="84" spans="1:6" x14ac:dyDescent="0.25">
      <c r="A84" s="40"/>
      <c r="B84" s="552" t="s">
        <v>87</v>
      </c>
      <c r="C84" s="552"/>
      <c r="D84" s="552"/>
      <c r="E84" s="552"/>
      <c r="F84" s="552"/>
    </row>
    <row r="85" spans="1:6" ht="15.75" thickBot="1" x14ac:dyDescent="0.3">
      <c r="A85" s="40"/>
      <c r="B85" s="340"/>
      <c r="C85" s="340"/>
      <c r="D85" s="132"/>
      <c r="E85" s="133"/>
      <c r="F85" s="134"/>
    </row>
    <row r="86" spans="1:6" ht="25.5" thickBot="1" x14ac:dyDescent="0.3">
      <c r="A86" s="40"/>
      <c r="B86" s="341" t="s">
        <v>1</v>
      </c>
      <c r="C86" s="342"/>
      <c r="D86" s="136" t="s">
        <v>2</v>
      </c>
      <c r="E86" s="136" t="s">
        <v>3</v>
      </c>
      <c r="F86" s="135" t="s">
        <v>122</v>
      </c>
    </row>
    <row r="87" spans="1:6" ht="15.75" thickBot="1" x14ac:dyDescent="0.3">
      <c r="A87" s="40"/>
      <c r="B87" s="346" t="s">
        <v>95</v>
      </c>
      <c r="C87" s="347"/>
      <c r="D87" s="347"/>
      <c r="E87" s="347"/>
      <c r="F87" s="348"/>
    </row>
    <row r="88" spans="1:6" x14ac:dyDescent="0.25">
      <c r="A88" s="40"/>
      <c r="B88" s="303" t="s">
        <v>8</v>
      </c>
      <c r="C88" s="304"/>
      <c r="D88" s="140">
        <v>339018</v>
      </c>
      <c r="E88" s="141">
        <v>100</v>
      </c>
      <c r="F88" s="58">
        <v>80000</v>
      </c>
    </row>
    <row r="89" spans="1:6" x14ac:dyDescent="0.25">
      <c r="A89" s="40"/>
      <c r="B89" s="303" t="s">
        <v>12</v>
      </c>
      <c r="C89" s="304"/>
      <c r="D89" s="138">
        <v>339030</v>
      </c>
      <c r="E89" s="141">
        <v>100</v>
      </c>
      <c r="F89" s="58">
        <v>832.76</v>
      </c>
    </row>
    <row r="90" spans="1:6" x14ac:dyDescent="0.25">
      <c r="A90" s="40"/>
      <c r="B90" s="303" t="s">
        <v>88</v>
      </c>
      <c r="C90" s="304"/>
      <c r="D90" s="140">
        <v>339031</v>
      </c>
      <c r="E90" s="142">
        <v>100</v>
      </c>
      <c r="F90" s="58"/>
    </row>
    <row r="91" spans="1:6" x14ac:dyDescent="0.25">
      <c r="A91" s="40"/>
      <c r="B91" s="303" t="s">
        <v>104</v>
      </c>
      <c r="C91" s="304"/>
      <c r="D91" s="138">
        <v>339032</v>
      </c>
      <c r="E91" s="144">
        <v>100</v>
      </c>
      <c r="F91" s="58"/>
    </row>
    <row r="92" spans="1:6" x14ac:dyDescent="0.25">
      <c r="A92" s="40"/>
      <c r="B92" s="303" t="s">
        <v>89</v>
      </c>
      <c r="C92" s="304"/>
      <c r="D92" s="139">
        <v>339033</v>
      </c>
      <c r="E92" s="143">
        <v>100</v>
      </c>
      <c r="F92" s="58"/>
    </row>
    <row r="93" spans="1:6" x14ac:dyDescent="0.25">
      <c r="A93" s="40"/>
      <c r="B93" s="303" t="s">
        <v>90</v>
      </c>
      <c r="C93" s="304"/>
      <c r="D93" s="138">
        <v>339036</v>
      </c>
      <c r="E93" s="144">
        <v>100</v>
      </c>
      <c r="F93" s="58"/>
    </row>
    <row r="94" spans="1:6" x14ac:dyDescent="0.25">
      <c r="A94" s="40"/>
      <c r="B94" s="303" t="s">
        <v>60</v>
      </c>
      <c r="C94" s="304"/>
      <c r="D94" s="137">
        <v>339039</v>
      </c>
      <c r="E94" s="145">
        <v>100</v>
      </c>
      <c r="F94" s="58">
        <v>1000</v>
      </c>
    </row>
    <row r="95" spans="1:6" x14ac:dyDescent="0.25">
      <c r="A95" s="40"/>
      <c r="B95" s="355" t="s">
        <v>83</v>
      </c>
      <c r="C95" s="356"/>
      <c r="D95" s="147">
        <v>339000</v>
      </c>
      <c r="E95" s="146">
        <v>100</v>
      </c>
      <c r="F95" s="17">
        <f>SUM(F88:F94)</f>
        <v>81832.759999999995</v>
      </c>
    </row>
    <row r="96" spans="1:6" ht="15.75" thickBot="1" x14ac:dyDescent="0.3">
      <c r="A96" s="40"/>
      <c r="B96" s="555" t="s">
        <v>129</v>
      </c>
      <c r="C96" s="556"/>
      <c r="D96" s="148"/>
      <c r="E96" s="149"/>
      <c r="F96" s="18">
        <f>F95</f>
        <v>81832.759999999995</v>
      </c>
    </row>
    <row r="97" spans="1:6" ht="15.75" thickBot="1" x14ac:dyDescent="0.3">
      <c r="A97" s="40"/>
      <c r="B97" s="314" t="s">
        <v>96</v>
      </c>
      <c r="C97" s="315"/>
      <c r="D97" s="315"/>
      <c r="E97" s="315"/>
      <c r="F97" s="316"/>
    </row>
    <row r="98" spans="1:6" x14ac:dyDescent="0.25">
      <c r="A98" s="40"/>
      <c r="B98" s="317" t="s">
        <v>75</v>
      </c>
      <c r="C98" s="318"/>
      <c r="D98" s="138">
        <v>449052</v>
      </c>
      <c r="E98" s="144">
        <v>100</v>
      </c>
      <c r="F98" s="58"/>
    </row>
    <row r="99" spans="1:6" x14ac:dyDescent="0.25">
      <c r="A99" s="40"/>
      <c r="B99" s="353" t="s">
        <v>83</v>
      </c>
      <c r="C99" s="354"/>
      <c r="D99" s="150">
        <v>449000</v>
      </c>
      <c r="E99" s="151">
        <v>100</v>
      </c>
      <c r="F99" s="11">
        <f>SUM(F98)</f>
        <v>0</v>
      </c>
    </row>
    <row r="100" spans="1:6" x14ac:dyDescent="0.25">
      <c r="A100" s="40"/>
      <c r="B100" s="100" t="s">
        <v>84</v>
      </c>
      <c r="C100" s="153"/>
      <c r="D100" s="152">
        <v>449000</v>
      </c>
      <c r="E100" s="152">
        <v>100</v>
      </c>
      <c r="F100" s="108">
        <f>SUM(F99)</f>
        <v>0</v>
      </c>
    </row>
    <row r="101" spans="1:6" x14ac:dyDescent="0.25">
      <c r="A101" s="40"/>
      <c r="B101" s="558" t="s">
        <v>131</v>
      </c>
      <c r="C101" s="559"/>
      <c r="D101" s="154"/>
      <c r="E101" s="154"/>
      <c r="F101" s="21">
        <f>F100</f>
        <v>0</v>
      </c>
    </row>
    <row r="102" spans="1:6" ht="15.75" thickBot="1" x14ac:dyDescent="0.3">
      <c r="A102" s="40"/>
      <c r="B102" s="319" t="s">
        <v>130</v>
      </c>
      <c r="C102" s="376"/>
      <c r="D102" s="131"/>
      <c r="E102" s="130"/>
      <c r="F102" s="15">
        <f>SUM(F96,F101)</f>
        <v>81832.759999999995</v>
      </c>
    </row>
    <row r="103" spans="1:6" x14ac:dyDescent="0.25">
      <c r="A103" s="40"/>
      <c r="D103" s="25"/>
      <c r="E103" s="25"/>
    </row>
    <row r="104" spans="1:6" ht="15.75" thickBot="1" x14ac:dyDescent="0.3">
      <c r="A104" s="40"/>
      <c r="D104" s="25"/>
      <c r="E104" s="25"/>
    </row>
    <row r="105" spans="1:6" x14ac:dyDescent="0.25">
      <c r="A105" s="79"/>
      <c r="B105" s="560" t="s">
        <v>91</v>
      </c>
      <c r="C105" s="561"/>
      <c r="D105" s="561"/>
      <c r="E105" s="561"/>
      <c r="F105" s="562"/>
    </row>
    <row r="106" spans="1:6" x14ac:dyDescent="0.25">
      <c r="A106" s="80"/>
      <c r="B106" s="563" t="s">
        <v>92</v>
      </c>
      <c r="C106" s="552"/>
      <c r="D106" s="552"/>
      <c r="E106" s="552"/>
      <c r="F106" s="564"/>
    </row>
    <row r="107" spans="1:6" ht="15.75" thickBot="1" x14ac:dyDescent="0.3">
      <c r="A107" s="40"/>
      <c r="B107" s="157"/>
      <c r="C107" s="156"/>
      <c r="D107" s="155"/>
      <c r="E107" s="158"/>
      <c r="F107" s="159"/>
    </row>
    <row r="108" spans="1:6" ht="25.5" thickBot="1" x14ac:dyDescent="0.3">
      <c r="A108" s="40"/>
      <c r="B108" s="368" t="s">
        <v>1</v>
      </c>
      <c r="C108" s="557"/>
      <c r="D108" s="136" t="s">
        <v>2</v>
      </c>
      <c r="E108" s="136" t="s">
        <v>3</v>
      </c>
      <c r="F108" s="160" t="s">
        <v>122</v>
      </c>
    </row>
    <row r="109" spans="1:6" ht="15.75" thickBot="1" x14ac:dyDescent="0.3">
      <c r="A109" s="40"/>
      <c r="B109" s="161" t="s">
        <v>95</v>
      </c>
      <c r="C109" s="162"/>
      <c r="D109" s="162"/>
      <c r="E109" s="162"/>
      <c r="F109" s="163"/>
    </row>
    <row r="110" spans="1:6" x14ac:dyDescent="0.25">
      <c r="A110" s="40"/>
      <c r="B110" s="303" t="s">
        <v>4</v>
      </c>
      <c r="C110" s="304"/>
      <c r="D110" s="140" t="s">
        <v>5</v>
      </c>
      <c r="E110" s="144">
        <v>112</v>
      </c>
      <c r="F110" s="58"/>
    </row>
    <row r="111" spans="1:6" x14ac:dyDescent="0.25">
      <c r="A111" s="40"/>
      <c r="B111" s="303" t="s">
        <v>93</v>
      </c>
      <c r="C111" s="304"/>
      <c r="D111" s="140" t="s">
        <v>7</v>
      </c>
      <c r="E111" s="144">
        <v>112</v>
      </c>
      <c r="F111" s="58"/>
    </row>
    <row r="112" spans="1:6" x14ac:dyDescent="0.25">
      <c r="A112" s="40"/>
      <c r="B112" s="321" t="s">
        <v>85</v>
      </c>
      <c r="C112" s="322"/>
      <c r="D112" s="164">
        <v>339014</v>
      </c>
      <c r="E112" s="127">
        <v>112</v>
      </c>
      <c r="F112" s="16">
        <f>SUM(F110:F111)</f>
        <v>0</v>
      </c>
    </row>
    <row r="113" spans="1:6" x14ac:dyDescent="0.25">
      <c r="A113" s="40"/>
      <c r="B113" s="303" t="s">
        <v>12</v>
      </c>
      <c r="C113" s="304"/>
      <c r="D113" s="138">
        <v>339030</v>
      </c>
      <c r="E113" s="144">
        <v>112</v>
      </c>
      <c r="F113" s="58"/>
    </row>
    <row r="114" spans="1:6" x14ac:dyDescent="0.25">
      <c r="A114" s="40"/>
      <c r="B114" s="321" t="s">
        <v>85</v>
      </c>
      <c r="C114" s="322"/>
      <c r="D114" s="165">
        <v>339030</v>
      </c>
      <c r="E114" s="127">
        <v>112</v>
      </c>
      <c r="F114" s="16">
        <f>SUM(F113)</f>
        <v>0</v>
      </c>
    </row>
    <row r="115" spans="1:6" x14ac:dyDescent="0.25">
      <c r="A115" s="40"/>
      <c r="B115" s="303" t="s">
        <v>19</v>
      </c>
      <c r="C115" s="304"/>
      <c r="D115" s="138" t="s">
        <v>20</v>
      </c>
      <c r="E115" s="144">
        <v>112</v>
      </c>
      <c r="F115" s="58"/>
    </row>
    <row r="116" spans="1:6" x14ac:dyDescent="0.25">
      <c r="A116" s="40"/>
      <c r="B116" s="303" t="s">
        <v>21</v>
      </c>
      <c r="C116" s="304"/>
      <c r="D116" s="138" t="s">
        <v>22</v>
      </c>
      <c r="E116" s="144">
        <v>112</v>
      </c>
      <c r="F116" s="58"/>
    </row>
    <row r="117" spans="1:6" x14ac:dyDescent="0.25">
      <c r="A117" s="40"/>
      <c r="B117" s="321" t="s">
        <v>85</v>
      </c>
      <c r="C117" s="322"/>
      <c r="D117" s="165">
        <v>339033</v>
      </c>
      <c r="E117" s="127">
        <v>112</v>
      </c>
      <c r="F117" s="16">
        <f>SUM(F115:F116)</f>
        <v>0</v>
      </c>
    </row>
    <row r="118" spans="1:6" x14ac:dyDescent="0.25">
      <c r="A118" s="40"/>
      <c r="B118" s="303" t="s">
        <v>29</v>
      </c>
      <c r="C118" s="304"/>
      <c r="D118" s="138">
        <v>339036</v>
      </c>
      <c r="E118" s="144">
        <v>112</v>
      </c>
      <c r="F118" s="58"/>
    </row>
    <row r="119" spans="1:6" x14ac:dyDescent="0.25">
      <c r="A119" s="40"/>
      <c r="B119" s="321" t="s">
        <v>85</v>
      </c>
      <c r="C119" s="322"/>
      <c r="D119" s="165">
        <v>339036</v>
      </c>
      <c r="E119" s="127">
        <v>112</v>
      </c>
      <c r="F119" s="16">
        <f>SUM(F118)</f>
        <v>0</v>
      </c>
    </row>
    <row r="120" spans="1:6" x14ac:dyDescent="0.25">
      <c r="A120" s="40"/>
      <c r="B120" s="303" t="s">
        <v>94</v>
      </c>
      <c r="C120" s="304"/>
      <c r="D120" s="138">
        <v>339039</v>
      </c>
      <c r="E120" s="144">
        <v>112</v>
      </c>
      <c r="F120" s="58"/>
    </row>
    <row r="121" spans="1:6" x14ac:dyDescent="0.25">
      <c r="A121" s="40"/>
      <c r="B121" s="321" t="s">
        <v>85</v>
      </c>
      <c r="C121" s="322"/>
      <c r="D121" s="165">
        <v>339039</v>
      </c>
      <c r="E121" s="127">
        <v>112</v>
      </c>
      <c r="F121" s="16">
        <f>SUM(F120)</f>
        <v>0</v>
      </c>
    </row>
    <row r="122" spans="1:6" x14ac:dyDescent="0.25">
      <c r="A122" s="40"/>
      <c r="B122" s="303" t="s">
        <v>63</v>
      </c>
      <c r="C122" s="304"/>
      <c r="D122" s="141">
        <v>339093</v>
      </c>
      <c r="E122" s="144">
        <v>112</v>
      </c>
      <c r="F122" s="58"/>
    </row>
    <row r="123" spans="1:6" x14ac:dyDescent="0.25">
      <c r="A123" s="40"/>
      <c r="B123" s="435" t="s">
        <v>85</v>
      </c>
      <c r="C123" s="436"/>
      <c r="D123" s="86">
        <v>339093</v>
      </c>
      <c r="E123" s="127">
        <v>112</v>
      </c>
      <c r="F123" s="16">
        <f>SUM(F122)</f>
        <v>0</v>
      </c>
    </row>
    <row r="124" spans="1:6" x14ac:dyDescent="0.25">
      <c r="A124" s="40"/>
      <c r="B124" s="363" t="s">
        <v>83</v>
      </c>
      <c r="C124" s="364"/>
      <c r="D124" s="147">
        <v>339000</v>
      </c>
      <c r="E124" s="146">
        <v>112</v>
      </c>
      <c r="F124" s="17">
        <f>SUM(F112,F114,F117,F119,F121,F123,)</f>
        <v>0</v>
      </c>
    </row>
    <row r="125" spans="1:6" ht="15.75" thickBot="1" x14ac:dyDescent="0.3">
      <c r="A125" s="40"/>
      <c r="B125" s="555" t="s">
        <v>129</v>
      </c>
      <c r="C125" s="556"/>
      <c r="D125" s="148"/>
      <c r="E125" s="149"/>
      <c r="F125" s="18">
        <f>F124</f>
        <v>0</v>
      </c>
    </row>
    <row r="126" spans="1:6" ht="15.75" thickBot="1" x14ac:dyDescent="0.3">
      <c r="A126" s="40"/>
      <c r="B126" s="166" t="s">
        <v>96</v>
      </c>
      <c r="C126" s="101"/>
      <c r="D126" s="101"/>
      <c r="E126" s="101"/>
      <c r="F126" s="102"/>
    </row>
    <row r="127" spans="1:6" x14ac:dyDescent="0.25">
      <c r="A127" s="40"/>
      <c r="B127" s="303" t="s">
        <v>75</v>
      </c>
      <c r="C127" s="304"/>
      <c r="D127" s="168">
        <v>449052</v>
      </c>
      <c r="E127" s="145">
        <v>112</v>
      </c>
      <c r="F127" s="58"/>
    </row>
    <row r="128" spans="1:6" x14ac:dyDescent="0.25">
      <c r="A128" s="40"/>
      <c r="B128" s="372" t="s">
        <v>83</v>
      </c>
      <c r="C128" s="574"/>
      <c r="D128" s="150">
        <v>449000</v>
      </c>
      <c r="E128" s="151">
        <v>112</v>
      </c>
      <c r="F128" s="11">
        <f>SUM(F127)</f>
        <v>0</v>
      </c>
    </row>
    <row r="129" spans="1:6" x14ac:dyDescent="0.25">
      <c r="A129" s="40"/>
      <c r="B129" s="374" t="s">
        <v>84</v>
      </c>
      <c r="C129" s="375"/>
      <c r="D129" s="167">
        <v>449000</v>
      </c>
      <c r="E129" s="167">
        <v>112</v>
      </c>
      <c r="F129" s="20">
        <f>SUM(F128)</f>
        <v>0</v>
      </c>
    </row>
    <row r="130" spans="1:6" x14ac:dyDescent="0.25">
      <c r="A130" s="40"/>
      <c r="B130" s="558" t="s">
        <v>131</v>
      </c>
      <c r="C130" s="559"/>
      <c r="D130" s="154"/>
      <c r="E130" s="154"/>
      <c r="F130" s="21">
        <f>F129</f>
        <v>0</v>
      </c>
    </row>
    <row r="131" spans="1:6" ht="15.75" thickBot="1" x14ac:dyDescent="0.3">
      <c r="A131" s="40"/>
      <c r="B131" s="319" t="s">
        <v>130</v>
      </c>
      <c r="C131" s="376"/>
      <c r="D131" s="131"/>
      <c r="E131" s="130"/>
      <c r="F131" s="15">
        <f>SUM(F125,F130)</f>
        <v>0</v>
      </c>
    </row>
    <row r="132" spans="1:6" x14ac:dyDescent="0.25">
      <c r="A132" s="40"/>
      <c r="D132" s="25"/>
      <c r="E132" s="25"/>
    </row>
    <row r="133" spans="1:6" ht="15.75" thickBot="1" x14ac:dyDescent="0.3">
      <c r="A133" s="40"/>
      <c r="D133" s="25"/>
      <c r="E133" s="25"/>
    </row>
    <row r="134" spans="1:6" x14ac:dyDescent="0.25">
      <c r="A134" s="40"/>
      <c r="B134" s="575" t="s">
        <v>126</v>
      </c>
      <c r="C134" s="576"/>
      <c r="D134" s="576"/>
      <c r="E134" s="576"/>
      <c r="F134" s="577"/>
    </row>
    <row r="135" spans="1:6" ht="24.75" x14ac:dyDescent="0.25">
      <c r="A135" s="40"/>
      <c r="B135" s="548" t="s">
        <v>1</v>
      </c>
      <c r="C135" s="549"/>
      <c r="D135" s="170" t="s">
        <v>97</v>
      </c>
      <c r="E135" s="170" t="s">
        <v>3</v>
      </c>
      <c r="F135" s="114" t="s">
        <v>122</v>
      </c>
    </row>
    <row r="136" spans="1:6" x14ac:dyDescent="0.25">
      <c r="A136" s="40"/>
      <c r="B136" s="565" t="s">
        <v>99</v>
      </c>
      <c r="C136" s="566"/>
      <c r="D136" s="169" t="s">
        <v>98</v>
      </c>
      <c r="E136" s="169">
        <v>112</v>
      </c>
      <c r="F136" s="110">
        <f>F62</f>
        <v>542483.22</v>
      </c>
    </row>
    <row r="137" spans="1:6" x14ac:dyDescent="0.25">
      <c r="A137" s="40"/>
      <c r="B137" s="565"/>
      <c r="C137" s="566"/>
      <c r="D137" s="169">
        <v>2994</v>
      </c>
      <c r="E137" s="169">
        <v>100</v>
      </c>
      <c r="F137" s="110">
        <f>F96</f>
        <v>81832.759999999995</v>
      </c>
    </row>
    <row r="138" spans="1:6" x14ac:dyDescent="0.25">
      <c r="A138" s="40"/>
      <c r="B138" s="565"/>
      <c r="C138" s="566"/>
      <c r="D138" s="169">
        <v>4572</v>
      </c>
      <c r="E138" s="169">
        <v>112</v>
      </c>
      <c r="F138" s="110">
        <f>F125</f>
        <v>0</v>
      </c>
    </row>
    <row r="139" spans="1:6" x14ac:dyDescent="0.25">
      <c r="A139" s="40"/>
      <c r="B139" s="565"/>
      <c r="C139" s="566"/>
      <c r="D139" s="567" t="s">
        <v>100</v>
      </c>
      <c r="E139" s="567"/>
      <c r="F139" s="109">
        <f>SUM(F136:F138)</f>
        <v>624315.98</v>
      </c>
    </row>
    <row r="140" spans="1:6" x14ac:dyDescent="0.25">
      <c r="A140" s="40"/>
      <c r="B140" s="568" t="s">
        <v>101</v>
      </c>
      <c r="C140" s="569"/>
      <c r="D140" s="169" t="s">
        <v>98</v>
      </c>
      <c r="E140" s="169">
        <v>112</v>
      </c>
      <c r="F140" s="110">
        <f>F80</f>
        <v>0</v>
      </c>
    </row>
    <row r="141" spans="1:6" x14ac:dyDescent="0.25">
      <c r="A141" s="40"/>
      <c r="B141" s="568"/>
      <c r="C141" s="569"/>
      <c r="D141" s="169">
        <v>2994</v>
      </c>
      <c r="E141" s="169">
        <v>100</v>
      </c>
      <c r="F141" s="110">
        <f>F101</f>
        <v>0</v>
      </c>
    </row>
    <row r="142" spans="1:6" x14ac:dyDescent="0.25">
      <c r="A142" s="40"/>
      <c r="B142" s="568"/>
      <c r="C142" s="569"/>
      <c r="D142" s="169">
        <v>4572</v>
      </c>
      <c r="E142" s="169">
        <v>112</v>
      </c>
      <c r="F142" s="110">
        <f>F130</f>
        <v>0</v>
      </c>
    </row>
    <row r="143" spans="1:6" x14ac:dyDescent="0.25">
      <c r="A143" s="40"/>
      <c r="B143" s="570"/>
      <c r="C143" s="571"/>
      <c r="D143" s="567" t="s">
        <v>100</v>
      </c>
      <c r="E143" s="567"/>
      <c r="F143" s="109">
        <f>SUM(F140:F142)</f>
        <v>0</v>
      </c>
    </row>
    <row r="144" spans="1:6" ht="15.75" thickBot="1" x14ac:dyDescent="0.3">
      <c r="A144" s="40"/>
      <c r="B144" s="572" t="s">
        <v>102</v>
      </c>
      <c r="C144" s="573"/>
      <c r="D144" s="573"/>
      <c r="E144" s="573"/>
      <c r="F144" s="15">
        <f>SUM(F139,F143)</f>
        <v>624315.98</v>
      </c>
    </row>
    <row r="145" spans="6:6" x14ac:dyDescent="0.25">
      <c r="F145" s="98"/>
    </row>
  </sheetData>
  <sheetProtection insertColumns="0" insertRows="0" deleteColumns="0" deleteRows="0"/>
  <mergeCells count="125">
    <mergeCell ref="B136:C139"/>
    <mergeCell ref="D139:E139"/>
    <mergeCell ref="B140:C143"/>
    <mergeCell ref="D143:E143"/>
    <mergeCell ref="B144:E144"/>
    <mergeCell ref="B128:C128"/>
    <mergeCell ref="B129:C129"/>
    <mergeCell ref="B130:C130"/>
    <mergeCell ref="B131:C131"/>
    <mergeCell ref="B134:F134"/>
    <mergeCell ref="B135:C135"/>
    <mergeCell ref="B121:C121"/>
    <mergeCell ref="B122:C122"/>
    <mergeCell ref="B123:C123"/>
    <mergeCell ref="B124:C124"/>
    <mergeCell ref="B125:C125"/>
    <mergeCell ref="B127:C127"/>
    <mergeCell ref="B115:C115"/>
    <mergeCell ref="B116:C116"/>
    <mergeCell ref="B117:C117"/>
    <mergeCell ref="B118:C118"/>
    <mergeCell ref="B119:C119"/>
    <mergeCell ref="B120:C120"/>
    <mergeCell ref="B108:C108"/>
    <mergeCell ref="B110:C110"/>
    <mergeCell ref="B111:C111"/>
    <mergeCell ref="B112:C112"/>
    <mergeCell ref="B113:C113"/>
    <mergeCell ref="B114:C114"/>
    <mergeCell ref="B98:C98"/>
    <mergeCell ref="B99:C99"/>
    <mergeCell ref="B101:C101"/>
    <mergeCell ref="B102:C102"/>
    <mergeCell ref="B105:F105"/>
    <mergeCell ref="B106:F106"/>
    <mergeCell ref="B92:C92"/>
    <mergeCell ref="B93:C93"/>
    <mergeCell ref="B94:C94"/>
    <mergeCell ref="B95:C95"/>
    <mergeCell ref="B96:C96"/>
    <mergeCell ref="B97:F97"/>
    <mergeCell ref="B86:C86"/>
    <mergeCell ref="B87:F87"/>
    <mergeCell ref="B88:C88"/>
    <mergeCell ref="B89:C89"/>
    <mergeCell ref="B90:C90"/>
    <mergeCell ref="B91:C91"/>
    <mergeCell ref="B78:C78"/>
    <mergeCell ref="B79:C79"/>
    <mergeCell ref="B80:C80"/>
    <mergeCell ref="B81:C81"/>
    <mergeCell ref="B84:F84"/>
    <mergeCell ref="B85:C85"/>
    <mergeCell ref="B72:C72"/>
    <mergeCell ref="B73:C73"/>
    <mergeCell ref="B74:C74"/>
    <mergeCell ref="B75:C75"/>
    <mergeCell ref="B76:C76"/>
    <mergeCell ref="B77:C77"/>
    <mergeCell ref="B66:C66"/>
    <mergeCell ref="B67:C67"/>
    <mergeCell ref="B68:C68"/>
    <mergeCell ref="B69:C69"/>
    <mergeCell ref="B70:C70"/>
    <mergeCell ref="B71:C71"/>
    <mergeCell ref="B60:C60"/>
    <mergeCell ref="B61:C61"/>
    <mergeCell ref="B62:C62"/>
    <mergeCell ref="B63:F63"/>
    <mergeCell ref="B64:C64"/>
    <mergeCell ref="B65:C65"/>
    <mergeCell ref="B54:C54"/>
    <mergeCell ref="B55:C55"/>
    <mergeCell ref="B56:C56"/>
    <mergeCell ref="B57:C57"/>
    <mergeCell ref="B58:C58"/>
    <mergeCell ref="B59:C59"/>
    <mergeCell ref="B48:C48"/>
    <mergeCell ref="B49:C49"/>
    <mergeCell ref="B50:C50"/>
    <mergeCell ref="B51:C51"/>
    <mergeCell ref="B52:C52"/>
    <mergeCell ref="B53:C53"/>
    <mergeCell ref="B42:C42"/>
    <mergeCell ref="B43:C43"/>
    <mergeCell ref="B44:C44"/>
    <mergeCell ref="B45:C45"/>
    <mergeCell ref="B46:C46"/>
    <mergeCell ref="B47:C47"/>
    <mergeCell ref="B36:C36"/>
    <mergeCell ref="B37:C37"/>
    <mergeCell ref="B38:C38"/>
    <mergeCell ref="B39:C39"/>
    <mergeCell ref="B40:C40"/>
    <mergeCell ref="B41:C41"/>
    <mergeCell ref="B30:C30"/>
    <mergeCell ref="B31:C31"/>
    <mergeCell ref="B32:C32"/>
    <mergeCell ref="B33:C33"/>
    <mergeCell ref="B34:C34"/>
    <mergeCell ref="B35:C35"/>
    <mergeCell ref="B24:C24"/>
    <mergeCell ref="B25:C25"/>
    <mergeCell ref="B26:C26"/>
    <mergeCell ref="B27:C27"/>
    <mergeCell ref="B28:C28"/>
    <mergeCell ref="B29:C29"/>
    <mergeCell ref="B21:C21"/>
    <mergeCell ref="B22:C22"/>
    <mergeCell ref="B23:C23"/>
    <mergeCell ref="B12:C12"/>
    <mergeCell ref="B13:C13"/>
    <mergeCell ref="B14:C14"/>
    <mergeCell ref="B15:C15"/>
    <mergeCell ref="B16:C16"/>
    <mergeCell ref="B17:C17"/>
    <mergeCell ref="B6:F6"/>
    <mergeCell ref="B7:F7"/>
    <mergeCell ref="B8:C8"/>
    <mergeCell ref="B9:C9"/>
    <mergeCell ref="B10:F10"/>
    <mergeCell ref="B11:C11"/>
    <mergeCell ref="B18:C18"/>
    <mergeCell ref="B19:C19"/>
    <mergeCell ref="B20:C20"/>
  </mergeCells>
  <pageMargins left="0.511811024" right="0.511811024" top="0.78740157499999996" bottom="0.78740157499999996" header="0.31496062000000002" footer="0.31496062000000002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6"/>
  <sheetViews>
    <sheetView topLeftCell="A136" workbookViewId="0">
      <selection activeCell="G149" sqref="G149"/>
    </sheetView>
  </sheetViews>
  <sheetFormatPr defaultRowHeight="15" x14ac:dyDescent="0.25"/>
  <cols>
    <col min="1" max="1" width="28.42578125" customWidth="1"/>
    <col min="2" max="2" width="25.140625" customWidth="1"/>
    <col min="3" max="3" width="14.7109375" customWidth="1"/>
    <col min="5" max="5" width="14.42578125" customWidth="1"/>
  </cols>
  <sheetData>
    <row r="1" spans="1:6" x14ac:dyDescent="0.25">
      <c r="A1" s="25"/>
      <c r="B1" s="25"/>
      <c r="C1" s="26" t="s">
        <v>124</v>
      </c>
      <c r="D1" s="27"/>
      <c r="E1" s="25"/>
      <c r="F1" s="25"/>
    </row>
    <row r="2" spans="1:6" x14ac:dyDescent="0.25">
      <c r="A2" s="25"/>
      <c r="B2" s="25"/>
      <c r="C2" s="26" t="s">
        <v>123</v>
      </c>
      <c r="D2" s="27"/>
      <c r="E2" s="25"/>
      <c r="F2" s="25"/>
    </row>
    <row r="3" spans="1:6" x14ac:dyDescent="0.25">
      <c r="A3" s="25"/>
      <c r="B3" s="25"/>
      <c r="C3" s="65"/>
      <c r="D3" s="27"/>
      <c r="E3" s="25"/>
      <c r="F3" s="25"/>
    </row>
    <row r="4" spans="1:6" ht="15.75" x14ac:dyDescent="0.25">
      <c r="A4" s="25"/>
      <c r="B4" s="25"/>
      <c r="C4" s="28" t="s">
        <v>122</v>
      </c>
      <c r="D4" s="27"/>
      <c r="E4" s="25"/>
      <c r="F4" s="25"/>
    </row>
    <row r="5" spans="1:6" ht="15.75" thickBot="1" x14ac:dyDescent="0.3">
      <c r="A5" s="29"/>
      <c r="B5" s="29"/>
      <c r="C5" s="30"/>
      <c r="D5" s="31"/>
      <c r="E5" s="32"/>
      <c r="F5" s="25"/>
    </row>
    <row r="6" spans="1:6" x14ac:dyDescent="0.25">
      <c r="A6" s="518" t="s">
        <v>127</v>
      </c>
      <c r="B6" s="519"/>
      <c r="C6" s="519"/>
      <c r="D6" s="519"/>
      <c r="E6" s="520"/>
      <c r="F6" s="25"/>
    </row>
    <row r="7" spans="1:6" x14ac:dyDescent="0.25">
      <c r="A7" s="521" t="s">
        <v>0</v>
      </c>
      <c r="B7" s="522"/>
      <c r="C7" s="522"/>
      <c r="D7" s="522"/>
      <c r="E7" s="523"/>
      <c r="F7" s="25"/>
    </row>
    <row r="8" spans="1:6" x14ac:dyDescent="0.25">
      <c r="A8" s="524"/>
      <c r="B8" s="525"/>
      <c r="C8" s="111"/>
      <c r="D8" s="111"/>
      <c r="E8" s="112"/>
      <c r="F8" s="25"/>
    </row>
    <row r="9" spans="1:6" ht="36.75" x14ac:dyDescent="0.25">
      <c r="A9" s="526" t="s">
        <v>1</v>
      </c>
      <c r="B9" s="527"/>
      <c r="C9" s="113" t="s">
        <v>2</v>
      </c>
      <c r="D9" s="113" t="s">
        <v>3</v>
      </c>
      <c r="E9" s="114" t="s">
        <v>122</v>
      </c>
      <c r="F9" s="25"/>
    </row>
    <row r="10" spans="1:6" x14ac:dyDescent="0.25">
      <c r="A10" s="528" t="s">
        <v>95</v>
      </c>
      <c r="B10" s="529"/>
      <c r="C10" s="529"/>
      <c r="D10" s="529"/>
      <c r="E10" s="530"/>
      <c r="F10" s="25"/>
    </row>
    <row r="11" spans="1:6" x14ac:dyDescent="0.25">
      <c r="A11" s="531" t="s">
        <v>4</v>
      </c>
      <c r="B11" s="381"/>
      <c r="C11" s="115" t="s">
        <v>5</v>
      </c>
      <c r="D11" s="116">
        <v>112</v>
      </c>
      <c r="E11" s="58"/>
      <c r="F11" s="25"/>
    </row>
    <row r="12" spans="1:6" x14ac:dyDescent="0.25">
      <c r="A12" s="531" t="s">
        <v>6</v>
      </c>
      <c r="B12" s="381"/>
      <c r="C12" s="117" t="s">
        <v>7</v>
      </c>
      <c r="D12" s="118">
        <v>112</v>
      </c>
      <c r="E12" s="58"/>
      <c r="F12" s="25"/>
    </row>
    <row r="13" spans="1:6" x14ac:dyDescent="0.25">
      <c r="A13" s="349" t="s">
        <v>85</v>
      </c>
      <c r="B13" s="350"/>
      <c r="C13" s="119">
        <v>339014</v>
      </c>
      <c r="D13" s="120">
        <v>112</v>
      </c>
      <c r="E13" s="16">
        <f>SUM(E11:E12)</f>
        <v>0</v>
      </c>
      <c r="F13" s="25"/>
    </row>
    <row r="14" spans="1:6" x14ac:dyDescent="0.25">
      <c r="A14" s="531" t="s">
        <v>8</v>
      </c>
      <c r="B14" s="381"/>
      <c r="C14" s="117" t="s">
        <v>9</v>
      </c>
      <c r="D14" s="117">
        <v>112</v>
      </c>
      <c r="E14" s="206"/>
      <c r="F14" s="25"/>
    </row>
    <row r="15" spans="1:6" x14ac:dyDescent="0.25">
      <c r="A15" s="349" t="s">
        <v>85</v>
      </c>
      <c r="B15" s="350"/>
      <c r="C15" s="119">
        <v>339018</v>
      </c>
      <c r="D15" s="119">
        <v>112</v>
      </c>
      <c r="E15" s="16">
        <f>SUM(E14)</f>
        <v>0</v>
      </c>
      <c r="F15" s="25"/>
    </row>
    <row r="16" spans="1:6" x14ac:dyDescent="0.25">
      <c r="A16" s="531" t="s">
        <v>10</v>
      </c>
      <c r="B16" s="381"/>
      <c r="C16" s="115" t="s">
        <v>11</v>
      </c>
      <c r="D16" s="116">
        <v>112</v>
      </c>
      <c r="E16" s="58"/>
      <c r="F16" s="25"/>
    </row>
    <row r="17" spans="1:6" x14ac:dyDescent="0.25">
      <c r="A17" s="349" t="s">
        <v>85</v>
      </c>
      <c r="B17" s="350"/>
      <c r="C17" s="119">
        <v>339020</v>
      </c>
      <c r="D17" s="120">
        <v>112</v>
      </c>
      <c r="E17" s="16">
        <f>SUM(E16)</f>
        <v>0</v>
      </c>
      <c r="F17" s="25"/>
    </row>
    <row r="18" spans="1:6" x14ac:dyDescent="0.25">
      <c r="A18" s="531" t="s">
        <v>12</v>
      </c>
      <c r="B18" s="381"/>
      <c r="C18" s="117" t="s">
        <v>13</v>
      </c>
      <c r="D18" s="118">
        <v>112</v>
      </c>
      <c r="E18" s="206">
        <v>15000</v>
      </c>
      <c r="F18" s="25"/>
    </row>
    <row r="19" spans="1:6" x14ac:dyDescent="0.25">
      <c r="A19" s="531" t="s">
        <v>14</v>
      </c>
      <c r="B19" s="381"/>
      <c r="C19" s="117" t="s">
        <v>15</v>
      </c>
      <c r="D19" s="118">
        <v>112</v>
      </c>
      <c r="E19" s="58"/>
      <c r="F19" s="25"/>
    </row>
    <row r="20" spans="1:6" x14ac:dyDescent="0.25">
      <c r="A20" s="349" t="s">
        <v>85</v>
      </c>
      <c r="B20" s="350"/>
      <c r="C20" s="119">
        <v>339030</v>
      </c>
      <c r="D20" s="120">
        <v>112</v>
      </c>
      <c r="E20" s="16">
        <f>SUM(E18:E19)</f>
        <v>15000</v>
      </c>
      <c r="F20" s="25"/>
    </row>
    <row r="21" spans="1:6" x14ac:dyDescent="0.25">
      <c r="A21" s="532" t="s">
        <v>103</v>
      </c>
      <c r="B21" s="533"/>
      <c r="C21" s="117" t="s">
        <v>16</v>
      </c>
      <c r="D21" s="118">
        <v>112</v>
      </c>
      <c r="E21" s="58"/>
      <c r="F21" s="25"/>
    </row>
    <row r="22" spans="1:6" x14ac:dyDescent="0.25">
      <c r="A22" s="349" t="s">
        <v>85</v>
      </c>
      <c r="B22" s="350"/>
      <c r="C22" s="119">
        <v>339031</v>
      </c>
      <c r="D22" s="120">
        <v>112</v>
      </c>
      <c r="E22" s="16">
        <f>SUM(E21)</f>
        <v>0</v>
      </c>
      <c r="F22" s="25"/>
    </row>
    <row r="23" spans="1:6" x14ac:dyDescent="0.25">
      <c r="A23" s="531" t="s">
        <v>17</v>
      </c>
      <c r="B23" s="381"/>
      <c r="C23" s="115" t="s">
        <v>18</v>
      </c>
      <c r="D23" s="116">
        <v>112</v>
      </c>
      <c r="E23" s="58"/>
      <c r="F23" s="25"/>
    </row>
    <row r="24" spans="1:6" x14ac:dyDescent="0.25">
      <c r="A24" s="349" t="s">
        <v>85</v>
      </c>
      <c r="B24" s="350"/>
      <c r="C24" s="119">
        <v>339032</v>
      </c>
      <c r="D24" s="120">
        <v>112</v>
      </c>
      <c r="E24" s="16">
        <f>SUM(E23)</f>
        <v>0</v>
      </c>
      <c r="F24" s="25"/>
    </row>
    <row r="25" spans="1:6" x14ac:dyDescent="0.25">
      <c r="A25" s="531" t="s">
        <v>19</v>
      </c>
      <c r="B25" s="381"/>
      <c r="C25" s="117" t="s">
        <v>20</v>
      </c>
      <c r="D25" s="118">
        <v>112</v>
      </c>
      <c r="E25" s="58"/>
      <c r="F25" s="25"/>
    </row>
    <row r="26" spans="1:6" x14ac:dyDescent="0.25">
      <c r="A26" s="531" t="s">
        <v>21</v>
      </c>
      <c r="B26" s="381"/>
      <c r="C26" s="115" t="s">
        <v>22</v>
      </c>
      <c r="D26" s="116">
        <v>112</v>
      </c>
      <c r="E26" s="58"/>
      <c r="F26" s="25"/>
    </row>
    <row r="27" spans="1:6" x14ac:dyDescent="0.25">
      <c r="A27" s="531" t="s">
        <v>23</v>
      </c>
      <c r="B27" s="381"/>
      <c r="C27" s="117" t="s">
        <v>24</v>
      </c>
      <c r="D27" s="118">
        <v>112</v>
      </c>
      <c r="E27" s="58"/>
      <c r="F27" s="25"/>
    </row>
    <row r="28" spans="1:6" x14ac:dyDescent="0.25">
      <c r="A28" s="349" t="s">
        <v>85</v>
      </c>
      <c r="B28" s="350"/>
      <c r="C28" s="119">
        <v>339033</v>
      </c>
      <c r="D28" s="120">
        <v>112</v>
      </c>
      <c r="E28" s="16">
        <f>SUM(E25:E27)</f>
        <v>0</v>
      </c>
      <c r="F28" s="25"/>
    </row>
    <row r="29" spans="1:6" x14ac:dyDescent="0.25">
      <c r="A29" s="531" t="s">
        <v>25</v>
      </c>
      <c r="B29" s="381"/>
      <c r="C29" s="115" t="s">
        <v>26</v>
      </c>
      <c r="D29" s="116">
        <v>112</v>
      </c>
      <c r="E29" s="58"/>
      <c r="F29" s="25"/>
    </row>
    <row r="30" spans="1:6" x14ac:dyDescent="0.25">
      <c r="A30" s="531" t="s">
        <v>27</v>
      </c>
      <c r="B30" s="381"/>
      <c r="C30" s="117" t="s">
        <v>28</v>
      </c>
      <c r="D30" s="118">
        <v>112</v>
      </c>
      <c r="E30" s="58"/>
      <c r="F30" s="25"/>
    </row>
    <row r="31" spans="1:6" x14ac:dyDescent="0.25">
      <c r="A31" s="349" t="s">
        <v>85</v>
      </c>
      <c r="B31" s="350"/>
      <c r="C31" s="119">
        <v>339035</v>
      </c>
      <c r="D31" s="120">
        <v>112</v>
      </c>
      <c r="E31" s="16">
        <f>SUM(E29:E30)</f>
        <v>0</v>
      </c>
      <c r="F31" s="25"/>
    </row>
    <row r="32" spans="1:6" x14ac:dyDescent="0.25">
      <c r="A32" s="531" t="s">
        <v>29</v>
      </c>
      <c r="B32" s="381"/>
      <c r="C32" s="115" t="s">
        <v>30</v>
      </c>
      <c r="D32" s="116">
        <v>112</v>
      </c>
      <c r="E32" s="58"/>
      <c r="F32" s="25"/>
    </row>
    <row r="33" spans="1:6" x14ac:dyDescent="0.25">
      <c r="A33" s="531" t="s">
        <v>31</v>
      </c>
      <c r="B33" s="381"/>
      <c r="C33" s="117" t="s">
        <v>32</v>
      </c>
      <c r="D33" s="118">
        <v>112</v>
      </c>
      <c r="E33" s="58"/>
      <c r="F33" s="25"/>
    </row>
    <row r="34" spans="1:6" x14ac:dyDescent="0.25">
      <c r="A34" s="531" t="s">
        <v>33</v>
      </c>
      <c r="B34" s="381"/>
      <c r="C34" s="115" t="s">
        <v>34</v>
      </c>
      <c r="D34" s="116">
        <v>112</v>
      </c>
      <c r="E34" s="58"/>
      <c r="F34" s="25"/>
    </row>
    <row r="35" spans="1:6" x14ac:dyDescent="0.25">
      <c r="A35" s="531" t="s">
        <v>35</v>
      </c>
      <c r="B35" s="381"/>
      <c r="C35" s="117" t="s">
        <v>36</v>
      </c>
      <c r="D35" s="116">
        <v>112</v>
      </c>
      <c r="E35" s="58"/>
      <c r="F35" s="25"/>
    </row>
    <row r="36" spans="1:6" x14ac:dyDescent="0.25">
      <c r="A36" s="349" t="s">
        <v>85</v>
      </c>
      <c r="B36" s="350"/>
      <c r="C36" s="119">
        <v>339036</v>
      </c>
      <c r="D36" s="120">
        <v>112</v>
      </c>
      <c r="E36" s="16">
        <f>SUM(E32:E35)</f>
        <v>0</v>
      </c>
      <c r="F36" s="25"/>
    </row>
    <row r="37" spans="1:6" x14ac:dyDescent="0.25">
      <c r="A37" s="531" t="s">
        <v>38</v>
      </c>
      <c r="B37" s="381"/>
      <c r="C37" s="117" t="s">
        <v>37</v>
      </c>
      <c r="D37" s="118">
        <v>112</v>
      </c>
      <c r="E37" s="206">
        <v>344907.46</v>
      </c>
      <c r="F37" s="25"/>
    </row>
    <row r="38" spans="1:6" x14ac:dyDescent="0.25">
      <c r="A38" s="531" t="s">
        <v>39</v>
      </c>
      <c r="B38" s="381"/>
      <c r="C38" s="115" t="s">
        <v>40</v>
      </c>
      <c r="D38" s="116">
        <v>112</v>
      </c>
      <c r="E38" s="58"/>
      <c r="F38" s="25"/>
    </row>
    <row r="39" spans="1:6" x14ac:dyDescent="0.25">
      <c r="A39" s="349" t="s">
        <v>85</v>
      </c>
      <c r="B39" s="350"/>
      <c r="C39" s="119">
        <v>339037</v>
      </c>
      <c r="D39" s="120">
        <v>112</v>
      </c>
      <c r="E39" s="16">
        <f>SUM(E37:E38)</f>
        <v>344907.46</v>
      </c>
      <c r="F39" s="25"/>
    </row>
    <row r="40" spans="1:6" x14ac:dyDescent="0.25">
      <c r="A40" s="531" t="s">
        <v>41</v>
      </c>
      <c r="B40" s="381"/>
      <c r="C40" s="117" t="s">
        <v>42</v>
      </c>
      <c r="D40" s="118">
        <v>112</v>
      </c>
      <c r="E40" s="206">
        <v>32000</v>
      </c>
      <c r="F40" s="25"/>
    </row>
    <row r="41" spans="1:6" x14ac:dyDescent="0.25">
      <c r="A41" s="534" t="s">
        <v>43</v>
      </c>
      <c r="B41" s="404"/>
      <c r="C41" s="116" t="s">
        <v>44</v>
      </c>
      <c r="D41" s="116">
        <v>112</v>
      </c>
      <c r="E41" s="58"/>
      <c r="F41" s="25"/>
    </row>
    <row r="42" spans="1:6" x14ac:dyDescent="0.25">
      <c r="A42" s="534" t="s">
        <v>45</v>
      </c>
      <c r="B42" s="404"/>
      <c r="C42" s="116" t="s">
        <v>46</v>
      </c>
      <c r="D42" s="116">
        <v>112</v>
      </c>
      <c r="E42" s="58"/>
      <c r="F42" s="25"/>
    </row>
    <row r="43" spans="1:6" x14ac:dyDescent="0.25">
      <c r="A43" s="534" t="s">
        <v>47</v>
      </c>
      <c r="B43" s="404"/>
      <c r="C43" s="116" t="s">
        <v>48</v>
      </c>
      <c r="D43" s="116">
        <v>112</v>
      </c>
      <c r="E43" s="58"/>
      <c r="F43" s="25"/>
    </row>
    <row r="44" spans="1:6" x14ac:dyDescent="0.25">
      <c r="A44" s="531" t="s">
        <v>49</v>
      </c>
      <c r="B44" s="381"/>
      <c r="C44" s="115" t="s">
        <v>50</v>
      </c>
      <c r="D44" s="116">
        <v>112</v>
      </c>
      <c r="E44" s="58"/>
      <c r="F44" s="25"/>
    </row>
    <row r="45" spans="1:6" x14ac:dyDescent="0.25">
      <c r="A45" s="531" t="s">
        <v>33</v>
      </c>
      <c r="B45" s="381"/>
      <c r="C45" s="115" t="s">
        <v>51</v>
      </c>
      <c r="D45" s="116">
        <v>112</v>
      </c>
      <c r="E45" s="58"/>
      <c r="F45" s="25"/>
    </row>
    <row r="46" spans="1:6" x14ac:dyDescent="0.25">
      <c r="A46" s="534" t="s">
        <v>52</v>
      </c>
      <c r="B46" s="404"/>
      <c r="C46" s="116" t="s">
        <v>53</v>
      </c>
      <c r="D46" s="116">
        <v>112</v>
      </c>
      <c r="E46" s="58"/>
      <c r="F46" s="25"/>
    </row>
    <row r="47" spans="1:6" x14ac:dyDescent="0.25">
      <c r="A47" s="534" t="s">
        <v>39</v>
      </c>
      <c r="B47" s="404"/>
      <c r="C47" s="116" t="s">
        <v>54</v>
      </c>
      <c r="D47" s="116">
        <v>112</v>
      </c>
      <c r="E47" s="58"/>
      <c r="F47" s="25"/>
    </row>
    <row r="48" spans="1:6" x14ac:dyDescent="0.25">
      <c r="A48" s="534" t="s">
        <v>55</v>
      </c>
      <c r="B48" s="404"/>
      <c r="C48" s="116" t="s">
        <v>56</v>
      </c>
      <c r="D48" s="116">
        <v>112</v>
      </c>
      <c r="E48" s="58"/>
      <c r="F48" s="25"/>
    </row>
    <row r="49" spans="1:6" x14ac:dyDescent="0.25">
      <c r="A49" s="531" t="s">
        <v>35</v>
      </c>
      <c r="B49" s="381"/>
      <c r="C49" s="115" t="s">
        <v>57</v>
      </c>
      <c r="D49" s="116">
        <v>112</v>
      </c>
      <c r="E49" s="58"/>
      <c r="F49" s="25"/>
    </row>
    <row r="50" spans="1:6" x14ac:dyDescent="0.25">
      <c r="A50" s="534" t="s">
        <v>58</v>
      </c>
      <c r="B50" s="404"/>
      <c r="C50" s="116" t="s">
        <v>59</v>
      </c>
      <c r="D50" s="116">
        <v>112</v>
      </c>
      <c r="E50" s="58"/>
      <c r="F50" s="25"/>
    </row>
    <row r="51" spans="1:6" x14ac:dyDescent="0.25">
      <c r="A51" s="349" t="s">
        <v>85</v>
      </c>
      <c r="B51" s="350"/>
      <c r="C51" s="120">
        <v>339039</v>
      </c>
      <c r="D51" s="120">
        <v>112</v>
      </c>
      <c r="E51" s="16">
        <f>SUM(E40:E50)</f>
        <v>32000</v>
      </c>
      <c r="F51" s="25"/>
    </row>
    <row r="52" spans="1:6" x14ac:dyDescent="0.25">
      <c r="A52" s="534" t="s">
        <v>61</v>
      </c>
      <c r="B52" s="404"/>
      <c r="C52" s="116" t="s">
        <v>62</v>
      </c>
      <c r="D52" s="116">
        <v>112</v>
      </c>
      <c r="E52" s="58"/>
      <c r="F52" s="25"/>
    </row>
    <row r="53" spans="1:6" x14ac:dyDescent="0.25">
      <c r="A53" s="349" t="s">
        <v>85</v>
      </c>
      <c r="B53" s="350"/>
      <c r="C53" s="120">
        <v>339047</v>
      </c>
      <c r="D53" s="120">
        <v>112</v>
      </c>
      <c r="E53" s="16">
        <f>SUM(E52)</f>
        <v>0</v>
      </c>
      <c r="F53" s="25"/>
    </row>
    <row r="54" spans="1:6" x14ac:dyDescent="0.25">
      <c r="A54" s="534" t="s">
        <v>63</v>
      </c>
      <c r="B54" s="404"/>
      <c r="C54" s="116" t="s">
        <v>64</v>
      </c>
      <c r="D54" s="116">
        <v>112</v>
      </c>
      <c r="E54" s="58"/>
      <c r="F54" s="25"/>
    </row>
    <row r="55" spans="1:6" x14ac:dyDescent="0.25">
      <c r="A55" s="349" t="s">
        <v>85</v>
      </c>
      <c r="B55" s="350"/>
      <c r="C55" s="120">
        <v>339093</v>
      </c>
      <c r="D55" s="120">
        <v>112</v>
      </c>
      <c r="E55" s="16">
        <f>SUM(E54)</f>
        <v>0</v>
      </c>
      <c r="F55" s="25"/>
    </row>
    <row r="56" spans="1:6" x14ac:dyDescent="0.25">
      <c r="A56" s="535" t="s">
        <v>86</v>
      </c>
      <c r="B56" s="536"/>
      <c r="C56" s="121">
        <v>339000</v>
      </c>
      <c r="D56" s="121">
        <v>112</v>
      </c>
      <c r="E56" s="17">
        <f>SUM(E13,E15,E17,E20,E22,E24,E28,E31,E36,E39,E51,E53,E55)</f>
        <v>391907.46</v>
      </c>
      <c r="F56" s="25"/>
    </row>
    <row r="57" spans="1:6" x14ac:dyDescent="0.25">
      <c r="A57" s="534" t="s">
        <v>65</v>
      </c>
      <c r="B57" s="404"/>
      <c r="C57" s="116" t="s">
        <v>66</v>
      </c>
      <c r="D57" s="116">
        <v>112</v>
      </c>
      <c r="E57" s="58"/>
      <c r="F57" s="25"/>
    </row>
    <row r="58" spans="1:6" x14ac:dyDescent="0.25">
      <c r="A58" s="349" t="s">
        <v>85</v>
      </c>
      <c r="B58" s="350"/>
      <c r="C58" s="120">
        <v>339147</v>
      </c>
      <c r="D58" s="120">
        <v>112</v>
      </c>
      <c r="E58" s="16">
        <f>SUM(E57)</f>
        <v>0</v>
      </c>
      <c r="F58" s="25"/>
    </row>
    <row r="59" spans="1:6" x14ac:dyDescent="0.25">
      <c r="A59" s="537" t="s">
        <v>67</v>
      </c>
      <c r="B59" s="538"/>
      <c r="C59" s="122" t="s">
        <v>68</v>
      </c>
      <c r="D59" s="116">
        <v>112</v>
      </c>
      <c r="E59" s="58"/>
      <c r="F59" s="25"/>
    </row>
    <row r="60" spans="1:6" x14ac:dyDescent="0.25">
      <c r="A60" s="349" t="s">
        <v>85</v>
      </c>
      <c r="B60" s="350"/>
      <c r="C60" s="120">
        <v>339147</v>
      </c>
      <c r="D60" s="120">
        <v>112</v>
      </c>
      <c r="E60" s="16">
        <f>SUM(E59)</f>
        <v>0</v>
      </c>
      <c r="F60" s="25"/>
    </row>
    <row r="61" spans="1:6" x14ac:dyDescent="0.25">
      <c r="A61" s="539" t="s">
        <v>86</v>
      </c>
      <c r="B61" s="540"/>
      <c r="C61" s="123">
        <v>339100</v>
      </c>
      <c r="D61" s="123">
        <v>112</v>
      </c>
      <c r="E61" s="103">
        <f>SUM(E58,E60)</f>
        <v>0</v>
      </c>
      <c r="F61" s="25"/>
    </row>
    <row r="62" spans="1:6" x14ac:dyDescent="0.25">
      <c r="A62" s="541" t="s">
        <v>129</v>
      </c>
      <c r="B62" s="542"/>
      <c r="C62" s="124"/>
      <c r="D62" s="125"/>
      <c r="E62" s="104">
        <f>SUM(E56,E61)</f>
        <v>391907.46</v>
      </c>
      <c r="F62" s="25"/>
    </row>
    <row r="63" spans="1:6" x14ac:dyDescent="0.25">
      <c r="A63" s="543" t="s">
        <v>96</v>
      </c>
      <c r="B63" s="544"/>
      <c r="C63" s="544"/>
      <c r="D63" s="544"/>
      <c r="E63" s="545"/>
      <c r="F63" s="25"/>
    </row>
    <row r="64" spans="1:6" x14ac:dyDescent="0.25">
      <c r="A64" s="534" t="s">
        <v>14</v>
      </c>
      <c r="B64" s="404"/>
      <c r="C64" s="116" t="s">
        <v>69</v>
      </c>
      <c r="D64" s="116">
        <v>112</v>
      </c>
      <c r="E64" s="58"/>
      <c r="F64" s="25"/>
    </row>
    <row r="65" spans="1:6" x14ac:dyDescent="0.25">
      <c r="A65" s="349" t="s">
        <v>85</v>
      </c>
      <c r="B65" s="350"/>
      <c r="C65" s="120">
        <v>449030</v>
      </c>
      <c r="D65" s="120">
        <v>112</v>
      </c>
      <c r="E65" s="16">
        <f>SUM(E64)</f>
        <v>0</v>
      </c>
      <c r="F65" s="25"/>
    </row>
    <row r="66" spans="1:6" x14ac:dyDescent="0.25">
      <c r="A66" s="534" t="s">
        <v>70</v>
      </c>
      <c r="B66" s="404"/>
      <c r="C66" s="116" t="s">
        <v>71</v>
      </c>
      <c r="D66" s="116">
        <v>112</v>
      </c>
      <c r="E66" s="58"/>
      <c r="F66" s="25"/>
    </row>
    <row r="67" spans="1:6" x14ac:dyDescent="0.25">
      <c r="A67" s="349" t="s">
        <v>85</v>
      </c>
      <c r="B67" s="350"/>
      <c r="C67" s="120">
        <v>449036</v>
      </c>
      <c r="D67" s="120">
        <v>112</v>
      </c>
      <c r="E67" s="16">
        <f>SUM(E66)</f>
        <v>0</v>
      </c>
      <c r="F67" s="25"/>
    </row>
    <row r="68" spans="1:6" x14ac:dyDescent="0.25">
      <c r="A68" s="534" t="s">
        <v>70</v>
      </c>
      <c r="B68" s="404"/>
      <c r="C68" s="116" t="s">
        <v>72</v>
      </c>
      <c r="D68" s="116">
        <v>112</v>
      </c>
      <c r="E68" s="58"/>
      <c r="F68" s="25"/>
    </row>
    <row r="69" spans="1:6" x14ac:dyDescent="0.25">
      <c r="A69" s="349" t="s">
        <v>85</v>
      </c>
      <c r="B69" s="350"/>
      <c r="C69" s="120">
        <v>449039</v>
      </c>
      <c r="D69" s="120">
        <v>112</v>
      </c>
      <c r="E69" s="16">
        <f>SUM(E68)</f>
        <v>0</v>
      </c>
      <c r="F69" s="25"/>
    </row>
    <row r="70" spans="1:6" x14ac:dyDescent="0.25">
      <c r="A70" s="534" t="s">
        <v>73</v>
      </c>
      <c r="B70" s="404"/>
      <c r="C70" s="116" t="s">
        <v>74</v>
      </c>
      <c r="D70" s="116">
        <v>112</v>
      </c>
      <c r="E70" s="58"/>
      <c r="F70" s="25"/>
    </row>
    <row r="71" spans="1:6" x14ac:dyDescent="0.25">
      <c r="A71" s="349" t="s">
        <v>85</v>
      </c>
      <c r="B71" s="350"/>
      <c r="C71" s="120">
        <v>449051</v>
      </c>
      <c r="D71" s="120">
        <v>112</v>
      </c>
      <c r="E71" s="16">
        <f>E70</f>
        <v>0</v>
      </c>
      <c r="F71" s="25"/>
    </row>
    <row r="72" spans="1:6" x14ac:dyDescent="0.25">
      <c r="A72" s="534" t="s">
        <v>75</v>
      </c>
      <c r="B72" s="404"/>
      <c r="C72" s="116" t="s">
        <v>76</v>
      </c>
      <c r="D72" s="116">
        <v>112</v>
      </c>
      <c r="E72" s="206">
        <v>55000</v>
      </c>
      <c r="F72" s="25"/>
    </row>
    <row r="73" spans="1:6" x14ac:dyDescent="0.25">
      <c r="A73" s="534" t="s">
        <v>77</v>
      </c>
      <c r="B73" s="404"/>
      <c r="C73" s="116" t="s">
        <v>78</v>
      </c>
      <c r="D73" s="116">
        <v>112</v>
      </c>
      <c r="E73" s="58"/>
      <c r="F73" s="25"/>
    </row>
    <row r="74" spans="1:6" x14ac:dyDescent="0.25">
      <c r="A74" s="534" t="s">
        <v>79</v>
      </c>
      <c r="B74" s="404"/>
      <c r="C74" s="116" t="s">
        <v>80</v>
      </c>
      <c r="D74" s="116">
        <v>112</v>
      </c>
      <c r="E74" s="58"/>
      <c r="F74" s="25"/>
    </row>
    <row r="75" spans="1:6" x14ac:dyDescent="0.25">
      <c r="A75" s="349" t="s">
        <v>85</v>
      </c>
      <c r="B75" s="350"/>
      <c r="C75" s="120">
        <v>449052</v>
      </c>
      <c r="D75" s="120">
        <v>112</v>
      </c>
      <c r="E75" s="16">
        <f>SUM(E72:E74)</f>
        <v>55000</v>
      </c>
      <c r="F75" s="25"/>
    </row>
    <row r="76" spans="1:6" x14ac:dyDescent="0.25">
      <c r="A76" s="553" t="s">
        <v>86</v>
      </c>
      <c r="B76" s="554"/>
      <c r="C76" s="126">
        <v>449000</v>
      </c>
      <c r="D76" s="126">
        <v>112</v>
      </c>
      <c r="E76" s="105">
        <f>SUM(E65,E67,E69,E71,E75)</f>
        <v>55000</v>
      </c>
      <c r="F76" s="25"/>
    </row>
    <row r="77" spans="1:6" x14ac:dyDescent="0.25">
      <c r="A77" s="534" t="s">
        <v>81</v>
      </c>
      <c r="B77" s="404"/>
      <c r="C77" s="116" t="s">
        <v>82</v>
      </c>
      <c r="D77" s="116">
        <v>112</v>
      </c>
      <c r="E77" s="58"/>
      <c r="F77" s="25"/>
    </row>
    <row r="78" spans="1:6" x14ac:dyDescent="0.25">
      <c r="A78" s="349" t="s">
        <v>85</v>
      </c>
      <c r="B78" s="350"/>
      <c r="C78" s="127">
        <v>459061</v>
      </c>
      <c r="D78" s="127">
        <v>112</v>
      </c>
      <c r="E78" s="16">
        <f>SUM(E77)</f>
        <v>0</v>
      </c>
      <c r="F78" s="25"/>
    </row>
    <row r="79" spans="1:6" x14ac:dyDescent="0.25">
      <c r="A79" s="546" t="s">
        <v>86</v>
      </c>
      <c r="B79" s="547"/>
      <c r="C79" s="128">
        <v>459000</v>
      </c>
      <c r="D79" s="128">
        <v>112</v>
      </c>
      <c r="E79" s="106">
        <f>SUM(E78)</f>
        <v>0</v>
      </c>
      <c r="F79" s="25"/>
    </row>
    <row r="80" spans="1:6" x14ac:dyDescent="0.25">
      <c r="A80" s="548" t="s">
        <v>131</v>
      </c>
      <c r="B80" s="549"/>
      <c r="C80" s="129"/>
      <c r="D80" s="129"/>
      <c r="E80" s="107">
        <f>SUM(E76,E79)</f>
        <v>55000</v>
      </c>
      <c r="F80" s="25"/>
    </row>
    <row r="81" spans="1:6" ht="15.75" thickBot="1" x14ac:dyDescent="0.3">
      <c r="A81" s="550" t="s">
        <v>130</v>
      </c>
      <c r="B81" s="551"/>
      <c r="C81" s="131"/>
      <c r="D81" s="130"/>
      <c r="E81" s="15">
        <f>SUM(E62,E80)</f>
        <v>446907.46</v>
      </c>
      <c r="F81" s="25"/>
    </row>
    <row r="82" spans="1:6" x14ac:dyDescent="0.25">
      <c r="A82" s="25"/>
      <c r="B82" s="25"/>
      <c r="C82" s="25"/>
      <c r="D82" s="25"/>
      <c r="E82" s="25"/>
      <c r="F82" s="25"/>
    </row>
    <row r="83" spans="1:6" x14ac:dyDescent="0.25">
      <c r="A83" s="25"/>
      <c r="B83" s="25"/>
      <c r="C83" s="25"/>
      <c r="D83" s="25"/>
      <c r="E83" s="25"/>
      <c r="F83" s="25"/>
    </row>
    <row r="84" spans="1:6" x14ac:dyDescent="0.25">
      <c r="A84" s="552" t="s">
        <v>87</v>
      </c>
      <c r="B84" s="552"/>
      <c r="C84" s="552"/>
      <c r="D84" s="552"/>
      <c r="E84" s="552"/>
      <c r="F84" s="25"/>
    </row>
    <row r="85" spans="1:6" ht="15.75" thickBot="1" x14ac:dyDescent="0.3">
      <c r="A85" s="340"/>
      <c r="B85" s="340"/>
      <c r="C85" s="132"/>
      <c r="D85" s="133"/>
      <c r="E85" s="134"/>
      <c r="F85" s="25"/>
    </row>
    <row r="86" spans="1:6" ht="37.5" thickBot="1" x14ac:dyDescent="0.3">
      <c r="A86" s="341" t="s">
        <v>1</v>
      </c>
      <c r="B86" s="342"/>
      <c r="C86" s="136" t="s">
        <v>2</v>
      </c>
      <c r="D86" s="136" t="s">
        <v>3</v>
      </c>
      <c r="E86" s="135" t="s">
        <v>122</v>
      </c>
      <c r="F86" s="25"/>
    </row>
    <row r="87" spans="1:6" ht="15.75" thickBot="1" x14ac:dyDescent="0.3">
      <c r="A87" s="346" t="s">
        <v>95</v>
      </c>
      <c r="B87" s="347"/>
      <c r="C87" s="347"/>
      <c r="D87" s="347"/>
      <c r="E87" s="348"/>
      <c r="F87" s="25"/>
    </row>
    <row r="88" spans="1:6" x14ac:dyDescent="0.25">
      <c r="A88" s="303" t="s">
        <v>8</v>
      </c>
      <c r="B88" s="304"/>
      <c r="C88" s="140">
        <v>339018</v>
      </c>
      <c r="D88" s="141">
        <v>100</v>
      </c>
      <c r="E88" s="206">
        <v>11637.15</v>
      </c>
      <c r="F88" s="25"/>
    </row>
    <row r="89" spans="1:6" x14ac:dyDescent="0.25">
      <c r="A89" s="303" t="s">
        <v>12</v>
      </c>
      <c r="B89" s="304"/>
      <c r="C89" s="138">
        <v>339030</v>
      </c>
      <c r="D89" s="141">
        <v>100</v>
      </c>
      <c r="E89" s="58"/>
      <c r="F89" s="25"/>
    </row>
    <row r="90" spans="1:6" x14ac:dyDescent="0.25">
      <c r="A90" s="303" t="s">
        <v>88</v>
      </c>
      <c r="B90" s="304"/>
      <c r="C90" s="140">
        <v>339031</v>
      </c>
      <c r="D90" s="142">
        <v>100</v>
      </c>
      <c r="E90" s="58"/>
      <c r="F90" s="25"/>
    </row>
    <row r="91" spans="1:6" x14ac:dyDescent="0.25">
      <c r="A91" s="303" t="s">
        <v>104</v>
      </c>
      <c r="B91" s="304"/>
      <c r="C91" s="138">
        <v>339032</v>
      </c>
      <c r="D91" s="144">
        <v>100</v>
      </c>
      <c r="E91" s="58"/>
      <c r="F91" s="25"/>
    </row>
    <row r="92" spans="1:6" x14ac:dyDescent="0.25">
      <c r="A92" s="303" t="s">
        <v>89</v>
      </c>
      <c r="B92" s="304"/>
      <c r="C92" s="139">
        <v>339033</v>
      </c>
      <c r="D92" s="143">
        <v>100</v>
      </c>
      <c r="E92" s="58"/>
      <c r="F92" s="25"/>
    </row>
    <row r="93" spans="1:6" x14ac:dyDescent="0.25">
      <c r="A93" s="303" t="s">
        <v>90</v>
      </c>
      <c r="B93" s="304"/>
      <c r="C93" s="138">
        <v>339036</v>
      </c>
      <c r="D93" s="144">
        <v>100</v>
      </c>
      <c r="E93" s="58"/>
      <c r="F93" s="25"/>
    </row>
    <row r="94" spans="1:6" x14ac:dyDescent="0.25">
      <c r="A94" s="303" t="s">
        <v>60</v>
      </c>
      <c r="B94" s="304"/>
      <c r="C94" s="137">
        <v>339039</v>
      </c>
      <c r="D94" s="145">
        <v>100</v>
      </c>
      <c r="E94" s="58"/>
      <c r="F94" s="25"/>
    </row>
    <row r="95" spans="1:6" x14ac:dyDescent="0.25">
      <c r="A95" s="355" t="s">
        <v>83</v>
      </c>
      <c r="B95" s="356"/>
      <c r="C95" s="147">
        <v>339000</v>
      </c>
      <c r="D95" s="146">
        <v>100</v>
      </c>
      <c r="E95" s="17">
        <f>SUM(E88:E94)</f>
        <v>11637.15</v>
      </c>
      <c r="F95" s="25"/>
    </row>
    <row r="96" spans="1:6" ht="15.75" thickBot="1" x14ac:dyDescent="0.3">
      <c r="A96" s="555" t="s">
        <v>129</v>
      </c>
      <c r="B96" s="556"/>
      <c r="C96" s="148"/>
      <c r="D96" s="149"/>
      <c r="E96" s="18">
        <f>E95</f>
        <v>11637.15</v>
      </c>
      <c r="F96" s="25"/>
    </row>
    <row r="97" spans="1:6" ht="15.75" thickBot="1" x14ac:dyDescent="0.3">
      <c r="A97" s="314" t="s">
        <v>96</v>
      </c>
      <c r="B97" s="315"/>
      <c r="C97" s="315"/>
      <c r="D97" s="315"/>
      <c r="E97" s="316"/>
      <c r="F97" s="25"/>
    </row>
    <row r="98" spans="1:6" x14ac:dyDescent="0.25">
      <c r="A98" s="317" t="s">
        <v>75</v>
      </c>
      <c r="B98" s="318"/>
      <c r="C98" s="138">
        <v>449052</v>
      </c>
      <c r="D98" s="144">
        <v>100</v>
      </c>
      <c r="E98" s="58"/>
      <c r="F98" s="25"/>
    </row>
    <row r="99" spans="1:6" x14ac:dyDescent="0.25">
      <c r="A99" s="353" t="s">
        <v>83</v>
      </c>
      <c r="B99" s="354"/>
      <c r="C99" s="150">
        <v>449000</v>
      </c>
      <c r="D99" s="151">
        <v>100</v>
      </c>
      <c r="E99" s="11">
        <f>SUM(E98)</f>
        <v>0</v>
      </c>
      <c r="F99" s="25"/>
    </row>
    <row r="100" spans="1:6" x14ac:dyDescent="0.25">
      <c r="A100" s="100" t="s">
        <v>84</v>
      </c>
      <c r="B100" s="153"/>
      <c r="C100" s="152">
        <v>449000</v>
      </c>
      <c r="D100" s="152">
        <v>100</v>
      </c>
      <c r="E100" s="108">
        <f>SUM(E99)</f>
        <v>0</v>
      </c>
      <c r="F100" s="25"/>
    </row>
    <row r="101" spans="1:6" x14ac:dyDescent="0.25">
      <c r="A101" s="558" t="s">
        <v>131</v>
      </c>
      <c r="B101" s="559"/>
      <c r="C101" s="154"/>
      <c r="D101" s="154"/>
      <c r="E101" s="21">
        <f>E100</f>
        <v>0</v>
      </c>
      <c r="F101" s="25"/>
    </row>
    <row r="102" spans="1:6" ht="15.75" thickBot="1" x14ac:dyDescent="0.3">
      <c r="A102" s="319" t="s">
        <v>130</v>
      </c>
      <c r="B102" s="376"/>
      <c r="C102" s="131"/>
      <c r="D102" s="130"/>
      <c r="E102" s="15">
        <f>SUM(E96,E101)</f>
        <v>11637.15</v>
      </c>
      <c r="F102" s="25"/>
    </row>
    <row r="103" spans="1:6" x14ac:dyDescent="0.25">
      <c r="A103" s="25"/>
      <c r="B103" s="25"/>
      <c r="C103" s="25"/>
      <c r="D103" s="25"/>
      <c r="E103" s="25"/>
      <c r="F103" s="25"/>
    </row>
    <row r="104" spans="1:6" ht="15.75" thickBot="1" x14ac:dyDescent="0.3">
      <c r="A104" s="25"/>
      <c r="B104" s="25"/>
      <c r="C104" s="25"/>
      <c r="D104" s="25"/>
      <c r="E104" s="25"/>
      <c r="F104" s="25"/>
    </row>
    <row r="105" spans="1:6" x14ac:dyDescent="0.25">
      <c r="A105" s="560" t="s">
        <v>91</v>
      </c>
      <c r="B105" s="561"/>
      <c r="C105" s="561"/>
      <c r="D105" s="561"/>
      <c r="E105" s="562"/>
      <c r="F105" s="25"/>
    </row>
    <row r="106" spans="1:6" x14ac:dyDescent="0.25">
      <c r="A106" s="563" t="s">
        <v>92</v>
      </c>
      <c r="B106" s="552"/>
      <c r="C106" s="552"/>
      <c r="D106" s="552"/>
      <c r="E106" s="564"/>
      <c r="F106" s="25"/>
    </row>
    <row r="107" spans="1:6" ht="15.75" thickBot="1" x14ac:dyDescent="0.3">
      <c r="A107" s="157"/>
      <c r="B107" s="156"/>
      <c r="C107" s="155"/>
      <c r="D107" s="158"/>
      <c r="E107" s="159"/>
      <c r="F107" s="25"/>
    </row>
    <row r="108" spans="1:6" ht="37.5" thickBot="1" x14ac:dyDescent="0.3">
      <c r="A108" s="368" t="s">
        <v>1</v>
      </c>
      <c r="B108" s="557"/>
      <c r="C108" s="136" t="s">
        <v>2</v>
      </c>
      <c r="D108" s="136" t="s">
        <v>3</v>
      </c>
      <c r="E108" s="160" t="s">
        <v>122</v>
      </c>
      <c r="F108" s="25"/>
    </row>
    <row r="109" spans="1:6" ht="28.5" customHeight="1" thickBot="1" x14ac:dyDescent="0.3">
      <c r="A109" s="161" t="s">
        <v>95</v>
      </c>
      <c r="B109" s="162"/>
      <c r="C109" s="162"/>
      <c r="D109" s="162"/>
      <c r="E109" s="163"/>
      <c r="F109" s="25"/>
    </row>
    <row r="110" spans="1:6" x14ac:dyDescent="0.25">
      <c r="A110" s="303" t="s">
        <v>4</v>
      </c>
      <c r="B110" s="304"/>
      <c r="C110" s="140" t="s">
        <v>5</v>
      </c>
      <c r="D110" s="144">
        <v>112</v>
      </c>
      <c r="E110" s="206">
        <v>5500</v>
      </c>
      <c r="F110" s="25"/>
    </row>
    <row r="111" spans="1:6" x14ac:dyDescent="0.25">
      <c r="A111" s="303" t="s">
        <v>93</v>
      </c>
      <c r="B111" s="304"/>
      <c r="C111" s="140" t="s">
        <v>7</v>
      </c>
      <c r="D111" s="144">
        <v>112</v>
      </c>
      <c r="E111" s="58"/>
      <c r="F111" s="25"/>
    </row>
    <row r="112" spans="1:6" x14ac:dyDescent="0.25">
      <c r="A112" s="321" t="s">
        <v>85</v>
      </c>
      <c r="B112" s="322"/>
      <c r="C112" s="164">
        <v>339014</v>
      </c>
      <c r="D112" s="127">
        <v>112</v>
      </c>
      <c r="E112" s="16">
        <f>SUM(E110:E111)</f>
        <v>5500</v>
      </c>
      <c r="F112" s="25"/>
    </row>
    <row r="113" spans="1:6" x14ac:dyDescent="0.25">
      <c r="A113" s="303" t="s">
        <v>12</v>
      </c>
      <c r="B113" s="304"/>
      <c r="C113" s="138">
        <v>339030</v>
      </c>
      <c r="D113" s="144">
        <v>112</v>
      </c>
      <c r="E113" s="58"/>
      <c r="F113" s="25"/>
    </row>
    <row r="114" spans="1:6" x14ac:dyDescent="0.25">
      <c r="A114" s="321" t="s">
        <v>85</v>
      </c>
      <c r="B114" s="322"/>
      <c r="C114" s="165">
        <v>339030</v>
      </c>
      <c r="D114" s="127">
        <v>112</v>
      </c>
      <c r="E114" s="16">
        <f>SUM(E113)</f>
        <v>0</v>
      </c>
      <c r="F114" s="25"/>
    </row>
    <row r="115" spans="1:6" x14ac:dyDescent="0.25">
      <c r="A115" s="303" t="s">
        <v>19</v>
      </c>
      <c r="B115" s="304"/>
      <c r="C115" s="138" t="s">
        <v>20</v>
      </c>
      <c r="D115" s="144">
        <v>112</v>
      </c>
      <c r="E115" s="206">
        <v>4500</v>
      </c>
      <c r="F115" s="25"/>
    </row>
    <row r="116" spans="1:6" x14ac:dyDescent="0.25">
      <c r="A116" s="303" t="s">
        <v>21</v>
      </c>
      <c r="B116" s="304"/>
      <c r="C116" s="138" t="s">
        <v>22</v>
      </c>
      <c r="D116" s="144">
        <v>112</v>
      </c>
      <c r="E116" s="58"/>
      <c r="F116" s="25"/>
    </row>
    <row r="117" spans="1:6" x14ac:dyDescent="0.25">
      <c r="A117" s="321" t="s">
        <v>85</v>
      </c>
      <c r="B117" s="322"/>
      <c r="C117" s="165">
        <v>339033</v>
      </c>
      <c r="D117" s="127">
        <v>112</v>
      </c>
      <c r="E117" s="16">
        <f>SUM(E115:E116)</f>
        <v>4500</v>
      </c>
      <c r="F117" s="25"/>
    </row>
    <row r="118" spans="1:6" x14ac:dyDescent="0.25">
      <c r="A118" s="303" t="s">
        <v>29</v>
      </c>
      <c r="B118" s="304"/>
      <c r="C118" s="138">
        <v>339036</v>
      </c>
      <c r="D118" s="144">
        <v>112</v>
      </c>
      <c r="E118" s="58"/>
      <c r="F118" s="25"/>
    </row>
    <row r="119" spans="1:6" x14ac:dyDescent="0.25">
      <c r="A119" s="321" t="s">
        <v>85</v>
      </c>
      <c r="B119" s="322"/>
      <c r="C119" s="165">
        <v>339036</v>
      </c>
      <c r="D119" s="127">
        <v>112</v>
      </c>
      <c r="E119" s="16">
        <f>SUM(E118)</f>
        <v>0</v>
      </c>
      <c r="F119" s="25"/>
    </row>
    <row r="120" spans="1:6" x14ac:dyDescent="0.25">
      <c r="A120" s="303" t="s">
        <v>94</v>
      </c>
      <c r="B120" s="304"/>
      <c r="C120" s="138">
        <v>339039</v>
      </c>
      <c r="D120" s="144">
        <v>112</v>
      </c>
      <c r="E120" s="58"/>
      <c r="F120" s="25"/>
    </row>
    <row r="121" spans="1:6" x14ac:dyDescent="0.25">
      <c r="A121" s="321" t="s">
        <v>85</v>
      </c>
      <c r="B121" s="322"/>
      <c r="C121" s="165">
        <v>339039</v>
      </c>
      <c r="D121" s="127">
        <v>112</v>
      </c>
      <c r="E121" s="16">
        <f>SUM(E120)</f>
        <v>0</v>
      </c>
      <c r="F121" s="25"/>
    </row>
    <row r="122" spans="1:6" x14ac:dyDescent="0.25">
      <c r="A122" s="303" t="s">
        <v>63</v>
      </c>
      <c r="B122" s="304"/>
      <c r="C122" s="141">
        <v>339093</v>
      </c>
      <c r="D122" s="144">
        <v>112</v>
      </c>
      <c r="E122" s="58"/>
      <c r="F122" s="25"/>
    </row>
    <row r="123" spans="1:6" x14ac:dyDescent="0.25">
      <c r="A123" s="435" t="s">
        <v>85</v>
      </c>
      <c r="B123" s="436"/>
      <c r="C123" s="86">
        <v>339093</v>
      </c>
      <c r="D123" s="127">
        <v>112</v>
      </c>
      <c r="E123" s="16">
        <f>SUM(E122)</f>
        <v>0</v>
      </c>
      <c r="F123" s="25"/>
    </row>
    <row r="124" spans="1:6" x14ac:dyDescent="0.25">
      <c r="A124" s="363" t="s">
        <v>83</v>
      </c>
      <c r="B124" s="364"/>
      <c r="C124" s="147">
        <v>339000</v>
      </c>
      <c r="D124" s="146">
        <v>112</v>
      </c>
      <c r="E124" s="17">
        <f>SUM(E112,E114,E117,E119,E121,E123,)</f>
        <v>10000</v>
      </c>
      <c r="F124" s="25"/>
    </row>
    <row r="125" spans="1:6" ht="15.75" thickBot="1" x14ac:dyDescent="0.3">
      <c r="A125" s="555" t="s">
        <v>129</v>
      </c>
      <c r="B125" s="556"/>
      <c r="C125" s="148"/>
      <c r="D125" s="149"/>
      <c r="E125" s="18">
        <f>E124</f>
        <v>10000</v>
      </c>
      <c r="F125" s="25"/>
    </row>
    <row r="126" spans="1:6" ht="18.75" customHeight="1" thickBot="1" x14ac:dyDescent="0.3">
      <c r="A126" s="166" t="s">
        <v>96</v>
      </c>
      <c r="B126" s="101"/>
      <c r="C126" s="101"/>
      <c r="D126" s="101"/>
      <c r="E126" s="102"/>
      <c r="F126" s="25"/>
    </row>
    <row r="127" spans="1:6" x14ac:dyDescent="0.25">
      <c r="A127" s="303" t="s">
        <v>75</v>
      </c>
      <c r="B127" s="304"/>
      <c r="C127" s="168">
        <v>449052</v>
      </c>
      <c r="D127" s="145">
        <v>112</v>
      </c>
      <c r="E127" s="58"/>
      <c r="F127" s="25"/>
    </row>
    <row r="128" spans="1:6" x14ac:dyDescent="0.25">
      <c r="A128" s="372" t="s">
        <v>83</v>
      </c>
      <c r="B128" s="574"/>
      <c r="C128" s="150">
        <v>449000</v>
      </c>
      <c r="D128" s="151">
        <v>112</v>
      </c>
      <c r="E128" s="11">
        <f>SUM(E127)</f>
        <v>0</v>
      </c>
      <c r="F128" s="25"/>
    </row>
    <row r="129" spans="1:6" x14ac:dyDescent="0.25">
      <c r="A129" s="374" t="s">
        <v>84</v>
      </c>
      <c r="B129" s="375"/>
      <c r="C129" s="167">
        <v>449000</v>
      </c>
      <c r="D129" s="167">
        <v>112</v>
      </c>
      <c r="E129" s="20">
        <f>SUM(E128)</f>
        <v>0</v>
      </c>
      <c r="F129" s="25"/>
    </row>
    <row r="130" spans="1:6" x14ac:dyDescent="0.25">
      <c r="A130" s="558" t="s">
        <v>131</v>
      </c>
      <c r="B130" s="559"/>
      <c r="C130" s="154"/>
      <c r="D130" s="154"/>
      <c r="E130" s="21">
        <f>E129</f>
        <v>0</v>
      </c>
      <c r="F130" s="25"/>
    </row>
    <row r="131" spans="1:6" ht="15.75" thickBot="1" x14ac:dyDescent="0.3">
      <c r="A131" s="319" t="s">
        <v>130</v>
      </c>
      <c r="B131" s="376"/>
      <c r="C131" s="131"/>
      <c r="D131" s="130"/>
      <c r="E131" s="15">
        <f>SUM(E125,E130)</f>
        <v>10000</v>
      </c>
      <c r="F131" s="25"/>
    </row>
    <row r="132" spans="1:6" x14ac:dyDescent="0.25">
      <c r="A132" s="25"/>
      <c r="B132" s="25"/>
      <c r="C132" s="25"/>
      <c r="D132" s="25"/>
      <c r="E132" s="25"/>
      <c r="F132" s="25"/>
    </row>
    <row r="133" spans="1:6" ht="15.75" thickBot="1" x14ac:dyDescent="0.3">
      <c r="A133" s="25"/>
      <c r="B133" s="25"/>
      <c r="C133" s="25"/>
      <c r="D133" s="25"/>
      <c r="E133" s="25"/>
      <c r="F133" s="25"/>
    </row>
    <row r="134" spans="1:6" x14ac:dyDescent="0.25">
      <c r="A134" s="575" t="s">
        <v>126</v>
      </c>
      <c r="B134" s="576"/>
      <c r="C134" s="576"/>
      <c r="D134" s="576"/>
      <c r="E134" s="577"/>
      <c r="F134" s="25"/>
    </row>
    <row r="135" spans="1:6" ht="36.75" x14ac:dyDescent="0.25">
      <c r="A135" s="548" t="s">
        <v>1</v>
      </c>
      <c r="B135" s="549"/>
      <c r="C135" s="170" t="s">
        <v>97</v>
      </c>
      <c r="D135" s="170" t="s">
        <v>3</v>
      </c>
      <c r="E135" s="114" t="s">
        <v>122</v>
      </c>
      <c r="F135" s="25"/>
    </row>
    <row r="136" spans="1:6" x14ac:dyDescent="0.25">
      <c r="A136" s="565" t="s">
        <v>99</v>
      </c>
      <c r="B136" s="566"/>
      <c r="C136" s="169" t="s">
        <v>98</v>
      </c>
      <c r="D136" s="169">
        <v>112</v>
      </c>
      <c r="E136" s="110">
        <f>E62</f>
        <v>391907.46</v>
      </c>
      <c r="F136" s="25"/>
    </row>
    <row r="137" spans="1:6" x14ac:dyDescent="0.25">
      <c r="A137" s="565"/>
      <c r="B137" s="566"/>
      <c r="C137" s="169">
        <v>2994</v>
      </c>
      <c r="D137" s="169">
        <v>100</v>
      </c>
      <c r="E137" s="110">
        <f>E96</f>
        <v>11637.15</v>
      </c>
      <c r="F137" s="25"/>
    </row>
    <row r="138" spans="1:6" x14ac:dyDescent="0.25">
      <c r="A138" s="565"/>
      <c r="B138" s="566"/>
      <c r="C138" s="169">
        <v>4572</v>
      </c>
      <c r="D138" s="169">
        <v>112</v>
      </c>
      <c r="E138" s="110">
        <f>E125</f>
        <v>10000</v>
      </c>
      <c r="F138" s="25"/>
    </row>
    <row r="139" spans="1:6" x14ac:dyDescent="0.25">
      <c r="A139" s="565"/>
      <c r="B139" s="566"/>
      <c r="C139" s="567" t="s">
        <v>100</v>
      </c>
      <c r="D139" s="567"/>
      <c r="E139" s="109">
        <f>SUM(E136:E138)</f>
        <v>413544.61000000004</v>
      </c>
      <c r="F139" s="25"/>
    </row>
    <row r="140" spans="1:6" x14ac:dyDescent="0.25">
      <c r="A140" s="568" t="s">
        <v>101</v>
      </c>
      <c r="B140" s="569"/>
      <c r="C140" s="169" t="s">
        <v>98</v>
      </c>
      <c r="D140" s="169">
        <v>112</v>
      </c>
      <c r="E140" s="110">
        <f>E80</f>
        <v>55000</v>
      </c>
      <c r="F140" s="25"/>
    </row>
    <row r="141" spans="1:6" x14ac:dyDescent="0.25">
      <c r="A141" s="568"/>
      <c r="B141" s="569"/>
      <c r="C141" s="169">
        <v>2994</v>
      </c>
      <c r="D141" s="169">
        <v>100</v>
      </c>
      <c r="E141" s="110">
        <f>E101</f>
        <v>0</v>
      </c>
      <c r="F141" s="25"/>
    </row>
    <row r="142" spans="1:6" x14ac:dyDescent="0.25">
      <c r="A142" s="568"/>
      <c r="B142" s="569"/>
      <c r="C142" s="169">
        <v>4572</v>
      </c>
      <c r="D142" s="169">
        <v>112</v>
      </c>
      <c r="E142" s="110">
        <f>E130</f>
        <v>0</v>
      </c>
      <c r="F142" s="25"/>
    </row>
    <row r="143" spans="1:6" x14ac:dyDescent="0.25">
      <c r="A143" s="570"/>
      <c r="B143" s="571"/>
      <c r="C143" s="567" t="s">
        <v>100</v>
      </c>
      <c r="D143" s="567"/>
      <c r="E143" s="109">
        <f>SUM(E140:E142)</f>
        <v>55000</v>
      </c>
      <c r="F143" s="25"/>
    </row>
    <row r="144" spans="1:6" ht="15.75" thickBot="1" x14ac:dyDescent="0.3">
      <c r="A144" s="572" t="s">
        <v>102</v>
      </c>
      <c r="B144" s="573"/>
      <c r="C144" s="573"/>
      <c r="D144" s="573"/>
      <c r="E144" s="15">
        <f>SUM(E139,E143)+E146</f>
        <v>516907.61000000004</v>
      </c>
      <c r="F144" s="25"/>
    </row>
    <row r="145" spans="1:6" x14ac:dyDescent="0.25">
      <c r="A145" s="25"/>
      <c r="B145" s="25"/>
      <c r="C145" s="65"/>
      <c r="D145" s="27"/>
      <c r="E145" s="98"/>
      <c r="F145" s="25"/>
    </row>
    <row r="146" spans="1:6" ht="15" customHeight="1" x14ac:dyDescent="0.25">
      <c r="A146" s="578" t="s">
        <v>167</v>
      </c>
      <c r="B146" s="579"/>
      <c r="C146" s="579"/>
      <c r="D146" s="580"/>
      <c r="E146" s="110">
        <v>48363</v>
      </c>
    </row>
  </sheetData>
  <sheetProtection sheet="1" objects="1" scenarios="1" insertColumns="0" insertRows="0" deleteColumns="0" deleteRows="0"/>
  <mergeCells count="126">
    <mergeCell ref="A146:D146"/>
    <mergeCell ref="A6:E6"/>
    <mergeCell ref="A7:E7"/>
    <mergeCell ref="A8:B8"/>
    <mergeCell ref="A9:B9"/>
    <mergeCell ref="A10:E10"/>
    <mergeCell ref="A11:B11"/>
    <mergeCell ref="A18:B18"/>
    <mergeCell ref="A19:B19"/>
    <mergeCell ref="A20:B20"/>
    <mergeCell ref="A21:B21"/>
    <mergeCell ref="A22:B22"/>
    <mergeCell ref="A23:B23"/>
    <mergeCell ref="A12:B12"/>
    <mergeCell ref="A13:B13"/>
    <mergeCell ref="A14:B14"/>
    <mergeCell ref="A15:B15"/>
    <mergeCell ref="A16:B16"/>
    <mergeCell ref="A17:B17"/>
    <mergeCell ref="A30:B30"/>
    <mergeCell ref="A31:B31"/>
    <mergeCell ref="A32:B32"/>
    <mergeCell ref="A33:B33"/>
    <mergeCell ref="A34:B34"/>
    <mergeCell ref="A35:B35"/>
    <mergeCell ref="A24:B24"/>
    <mergeCell ref="A25:B25"/>
    <mergeCell ref="A26:B26"/>
    <mergeCell ref="A27:B27"/>
    <mergeCell ref="A28:B28"/>
    <mergeCell ref="A29:B29"/>
    <mergeCell ref="A42:B42"/>
    <mergeCell ref="A43:B43"/>
    <mergeCell ref="A44:B44"/>
    <mergeCell ref="A45:B45"/>
    <mergeCell ref="A46:B46"/>
    <mergeCell ref="A47:B47"/>
    <mergeCell ref="A36:B36"/>
    <mergeCell ref="A37:B37"/>
    <mergeCell ref="A38:B38"/>
    <mergeCell ref="A39:B39"/>
    <mergeCell ref="A40:B40"/>
    <mergeCell ref="A41:B41"/>
    <mergeCell ref="A54:B54"/>
    <mergeCell ref="A55:B55"/>
    <mergeCell ref="A56:B56"/>
    <mergeCell ref="A57:B57"/>
    <mergeCell ref="A58:B58"/>
    <mergeCell ref="A59:B59"/>
    <mergeCell ref="A48:B48"/>
    <mergeCell ref="A49:B49"/>
    <mergeCell ref="A50:B50"/>
    <mergeCell ref="A51:B51"/>
    <mergeCell ref="A52:B52"/>
    <mergeCell ref="A53:B53"/>
    <mergeCell ref="A66:B66"/>
    <mergeCell ref="A67:B67"/>
    <mergeCell ref="A68:B68"/>
    <mergeCell ref="A69:B69"/>
    <mergeCell ref="A70:B70"/>
    <mergeCell ref="A71:B71"/>
    <mergeCell ref="A60:B60"/>
    <mergeCell ref="A61:B61"/>
    <mergeCell ref="A62:B62"/>
    <mergeCell ref="A63:E63"/>
    <mergeCell ref="A64:B64"/>
    <mergeCell ref="A65:B65"/>
    <mergeCell ref="A78:B78"/>
    <mergeCell ref="A79:B79"/>
    <mergeCell ref="A80:B80"/>
    <mergeCell ref="A81:B81"/>
    <mergeCell ref="A84:E84"/>
    <mergeCell ref="A85:B85"/>
    <mergeCell ref="A72:B72"/>
    <mergeCell ref="A73:B73"/>
    <mergeCell ref="A74:B74"/>
    <mergeCell ref="A75:B75"/>
    <mergeCell ref="A76:B76"/>
    <mergeCell ref="A77:B77"/>
    <mergeCell ref="A92:B92"/>
    <mergeCell ref="A93:B93"/>
    <mergeCell ref="A94:B94"/>
    <mergeCell ref="A95:B95"/>
    <mergeCell ref="A96:B96"/>
    <mergeCell ref="A97:E97"/>
    <mergeCell ref="A86:B86"/>
    <mergeCell ref="A87:E87"/>
    <mergeCell ref="A88:B88"/>
    <mergeCell ref="A89:B89"/>
    <mergeCell ref="A90:B90"/>
    <mergeCell ref="A91:B91"/>
    <mergeCell ref="A108:B108"/>
    <mergeCell ref="A110:B110"/>
    <mergeCell ref="A111:B111"/>
    <mergeCell ref="A112:B112"/>
    <mergeCell ref="A113:B113"/>
    <mergeCell ref="A114:B114"/>
    <mergeCell ref="A98:B98"/>
    <mergeCell ref="A99:B99"/>
    <mergeCell ref="A101:B101"/>
    <mergeCell ref="A102:B102"/>
    <mergeCell ref="A105:E105"/>
    <mergeCell ref="A106:E106"/>
    <mergeCell ref="A121:B121"/>
    <mergeCell ref="A122:B122"/>
    <mergeCell ref="A123:B123"/>
    <mergeCell ref="A124:B124"/>
    <mergeCell ref="A125:B125"/>
    <mergeCell ref="A127:B127"/>
    <mergeCell ref="A115:B115"/>
    <mergeCell ref="A116:B116"/>
    <mergeCell ref="A117:B117"/>
    <mergeCell ref="A118:B118"/>
    <mergeCell ref="A119:B119"/>
    <mergeCell ref="A120:B120"/>
    <mergeCell ref="A136:B139"/>
    <mergeCell ref="C139:D139"/>
    <mergeCell ref="A140:B143"/>
    <mergeCell ref="C143:D143"/>
    <mergeCell ref="A144:D144"/>
    <mergeCell ref="A128:B128"/>
    <mergeCell ref="A129:B129"/>
    <mergeCell ref="A130:B130"/>
    <mergeCell ref="A131:B131"/>
    <mergeCell ref="A134:E134"/>
    <mergeCell ref="A135:B135"/>
  </mergeCells>
  <pageMargins left="0.511811024" right="0.511811024" top="0.78740157499999996" bottom="0.78740157499999996" header="0.31496062000000002" footer="0.31496062000000002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6"/>
  <sheetViews>
    <sheetView workbookViewId="0">
      <selection activeCell="E24" sqref="E24"/>
    </sheetView>
  </sheetViews>
  <sheetFormatPr defaultRowHeight="15" x14ac:dyDescent="0.25"/>
  <cols>
    <col min="1" max="1" width="22.85546875" customWidth="1"/>
    <col min="2" max="2" width="32.5703125" customWidth="1"/>
    <col min="3" max="3" width="12.5703125" customWidth="1"/>
    <col min="4" max="4" width="11.42578125" customWidth="1"/>
    <col min="5" max="5" width="17.140625" customWidth="1"/>
  </cols>
  <sheetData>
    <row r="1" spans="1:6" x14ac:dyDescent="0.25">
      <c r="A1" s="25"/>
      <c r="B1" s="25"/>
      <c r="C1" s="26" t="s">
        <v>124</v>
      </c>
      <c r="D1" s="27"/>
      <c r="E1" s="25"/>
      <c r="F1" s="25"/>
    </row>
    <row r="2" spans="1:6" x14ac:dyDescent="0.25">
      <c r="A2" s="25"/>
      <c r="B2" s="25"/>
      <c r="C2" s="26" t="s">
        <v>123</v>
      </c>
      <c r="D2" s="27"/>
      <c r="E2" s="25"/>
      <c r="F2" s="25"/>
    </row>
    <row r="3" spans="1:6" x14ac:dyDescent="0.25">
      <c r="A3" s="25"/>
      <c r="B3" s="25"/>
      <c r="C3" s="65"/>
      <c r="D3" s="27"/>
      <c r="E3" s="25"/>
      <c r="F3" s="25"/>
    </row>
    <row r="4" spans="1:6" ht="15.75" x14ac:dyDescent="0.25">
      <c r="A4" s="25"/>
      <c r="B4" s="25"/>
      <c r="C4" s="28" t="s">
        <v>122</v>
      </c>
      <c r="D4" s="27"/>
      <c r="E4" s="25"/>
      <c r="F4" s="25"/>
    </row>
    <row r="5" spans="1:6" ht="15.75" thickBot="1" x14ac:dyDescent="0.3">
      <c r="A5" s="29"/>
      <c r="B5" s="29"/>
      <c r="C5" s="30"/>
      <c r="D5" s="31"/>
      <c r="E5" s="32"/>
      <c r="F5" s="25"/>
    </row>
    <row r="6" spans="1:6" x14ac:dyDescent="0.25">
      <c r="A6" s="518" t="s">
        <v>127</v>
      </c>
      <c r="B6" s="519"/>
      <c r="C6" s="519"/>
      <c r="D6" s="519"/>
      <c r="E6" s="520"/>
      <c r="F6" s="25"/>
    </row>
    <row r="7" spans="1:6" x14ac:dyDescent="0.25">
      <c r="A7" s="521" t="s">
        <v>0</v>
      </c>
      <c r="B7" s="522"/>
      <c r="C7" s="522"/>
      <c r="D7" s="522"/>
      <c r="E7" s="523"/>
      <c r="F7" s="25"/>
    </row>
    <row r="8" spans="1:6" x14ac:dyDescent="0.25">
      <c r="A8" s="524"/>
      <c r="B8" s="525"/>
      <c r="C8" s="111"/>
      <c r="D8" s="111"/>
      <c r="E8" s="112"/>
      <c r="F8" s="25"/>
    </row>
    <row r="9" spans="1:6" ht="24.75" x14ac:dyDescent="0.25">
      <c r="A9" s="526" t="s">
        <v>1</v>
      </c>
      <c r="B9" s="527"/>
      <c r="C9" s="113" t="s">
        <v>2</v>
      </c>
      <c r="D9" s="113" t="s">
        <v>3</v>
      </c>
      <c r="E9" s="114" t="s">
        <v>122</v>
      </c>
      <c r="F9" s="25"/>
    </row>
    <row r="10" spans="1:6" x14ac:dyDescent="0.25">
      <c r="A10" s="528" t="s">
        <v>95</v>
      </c>
      <c r="B10" s="529"/>
      <c r="C10" s="529"/>
      <c r="D10" s="529"/>
      <c r="E10" s="530"/>
      <c r="F10" s="25"/>
    </row>
    <row r="11" spans="1:6" x14ac:dyDescent="0.25">
      <c r="A11" s="531" t="s">
        <v>4</v>
      </c>
      <c r="B11" s="381"/>
      <c r="C11" s="115" t="s">
        <v>5</v>
      </c>
      <c r="D11" s="116">
        <v>112</v>
      </c>
      <c r="E11" s="58">
        <v>10000</v>
      </c>
      <c r="F11" s="25"/>
    </row>
    <row r="12" spans="1:6" x14ac:dyDescent="0.25">
      <c r="A12" s="531" t="s">
        <v>6</v>
      </c>
      <c r="B12" s="381"/>
      <c r="C12" s="117" t="s">
        <v>7</v>
      </c>
      <c r="D12" s="118">
        <v>112</v>
      </c>
      <c r="E12" s="58"/>
      <c r="F12" s="25"/>
    </row>
    <row r="13" spans="1:6" x14ac:dyDescent="0.25">
      <c r="A13" s="349" t="s">
        <v>85</v>
      </c>
      <c r="B13" s="350"/>
      <c r="C13" s="119">
        <v>339014</v>
      </c>
      <c r="D13" s="120">
        <v>112</v>
      </c>
      <c r="E13" s="16">
        <f>SUM(E11:E12)</f>
        <v>10000</v>
      </c>
      <c r="F13" s="25"/>
    </row>
    <row r="14" spans="1:6" x14ac:dyDescent="0.25">
      <c r="A14" s="531" t="s">
        <v>8</v>
      </c>
      <c r="B14" s="381"/>
      <c r="C14" s="117" t="s">
        <v>9</v>
      </c>
      <c r="D14" s="117">
        <v>112</v>
      </c>
      <c r="E14" s="58"/>
      <c r="F14" s="25"/>
    </row>
    <row r="15" spans="1:6" x14ac:dyDescent="0.25">
      <c r="A15" s="349" t="s">
        <v>85</v>
      </c>
      <c r="B15" s="350"/>
      <c r="C15" s="119">
        <v>339018</v>
      </c>
      <c r="D15" s="119">
        <v>112</v>
      </c>
      <c r="E15" s="16">
        <f>SUM(E14)</f>
        <v>0</v>
      </c>
      <c r="F15" s="25"/>
    </row>
    <row r="16" spans="1:6" x14ac:dyDescent="0.25">
      <c r="A16" s="531" t="s">
        <v>10</v>
      </c>
      <c r="B16" s="381"/>
      <c r="C16" s="115" t="s">
        <v>11</v>
      </c>
      <c r="D16" s="116">
        <v>112</v>
      </c>
      <c r="E16" s="58"/>
      <c r="F16" s="25"/>
    </row>
    <row r="17" spans="1:6" x14ac:dyDescent="0.25">
      <c r="A17" s="349" t="s">
        <v>85</v>
      </c>
      <c r="B17" s="350"/>
      <c r="C17" s="119">
        <v>339020</v>
      </c>
      <c r="D17" s="120">
        <v>112</v>
      </c>
      <c r="E17" s="16">
        <f>SUM(E16)</f>
        <v>0</v>
      </c>
      <c r="F17" s="25"/>
    </row>
    <row r="18" spans="1:6" x14ac:dyDescent="0.25">
      <c r="A18" s="531" t="s">
        <v>12</v>
      </c>
      <c r="B18" s="381"/>
      <c r="C18" s="117" t="s">
        <v>13</v>
      </c>
      <c r="D18" s="118">
        <v>112</v>
      </c>
      <c r="E18" s="58">
        <v>40000</v>
      </c>
      <c r="F18" s="25"/>
    </row>
    <row r="19" spans="1:6" x14ac:dyDescent="0.25">
      <c r="A19" s="531" t="s">
        <v>14</v>
      </c>
      <c r="B19" s="381"/>
      <c r="C19" s="117" t="s">
        <v>15</v>
      </c>
      <c r="D19" s="118">
        <v>112</v>
      </c>
      <c r="E19" s="58"/>
      <c r="F19" s="25"/>
    </row>
    <row r="20" spans="1:6" x14ac:dyDescent="0.25">
      <c r="A20" s="349" t="s">
        <v>85</v>
      </c>
      <c r="B20" s="350"/>
      <c r="C20" s="119">
        <v>339030</v>
      </c>
      <c r="D20" s="120">
        <v>112</v>
      </c>
      <c r="E20" s="16">
        <f>SUM(E18:E19)</f>
        <v>40000</v>
      </c>
      <c r="F20" s="25"/>
    </row>
    <row r="21" spans="1:6" x14ac:dyDescent="0.25">
      <c r="A21" s="532" t="s">
        <v>103</v>
      </c>
      <c r="B21" s="533"/>
      <c r="C21" s="117" t="s">
        <v>16</v>
      </c>
      <c r="D21" s="118">
        <v>112</v>
      </c>
      <c r="E21" s="58"/>
      <c r="F21" s="25"/>
    </row>
    <row r="22" spans="1:6" x14ac:dyDescent="0.25">
      <c r="A22" s="349" t="s">
        <v>85</v>
      </c>
      <c r="B22" s="350"/>
      <c r="C22" s="119">
        <v>339031</v>
      </c>
      <c r="D22" s="120">
        <v>112</v>
      </c>
      <c r="E22" s="16">
        <f>SUM(E21)</f>
        <v>0</v>
      </c>
      <c r="F22" s="25"/>
    </row>
    <row r="23" spans="1:6" x14ac:dyDescent="0.25">
      <c r="A23" s="531" t="s">
        <v>17</v>
      </c>
      <c r="B23" s="381"/>
      <c r="C23" s="115" t="s">
        <v>18</v>
      </c>
      <c r="D23" s="116">
        <v>112</v>
      </c>
      <c r="E23" s="58">
        <v>5000</v>
      </c>
      <c r="F23" s="25"/>
    </row>
    <row r="24" spans="1:6" x14ac:dyDescent="0.25">
      <c r="A24" s="349" t="s">
        <v>85</v>
      </c>
      <c r="B24" s="350"/>
      <c r="C24" s="119">
        <v>339032</v>
      </c>
      <c r="D24" s="120">
        <v>112</v>
      </c>
      <c r="E24" s="16">
        <f>SUM(E23)</f>
        <v>5000</v>
      </c>
      <c r="F24" s="25"/>
    </row>
    <row r="25" spans="1:6" x14ac:dyDescent="0.25">
      <c r="A25" s="531" t="s">
        <v>19</v>
      </c>
      <c r="B25" s="381"/>
      <c r="C25" s="117" t="s">
        <v>20</v>
      </c>
      <c r="D25" s="118">
        <v>112</v>
      </c>
      <c r="E25" s="58">
        <v>5000</v>
      </c>
      <c r="F25" s="25"/>
    </row>
    <row r="26" spans="1:6" x14ac:dyDescent="0.25">
      <c r="A26" s="531" t="s">
        <v>21</v>
      </c>
      <c r="B26" s="381"/>
      <c r="C26" s="115" t="s">
        <v>22</v>
      </c>
      <c r="D26" s="116">
        <v>112</v>
      </c>
      <c r="E26" s="58"/>
      <c r="F26" s="25"/>
    </row>
    <row r="27" spans="1:6" x14ac:dyDescent="0.25">
      <c r="A27" s="531" t="s">
        <v>23</v>
      </c>
      <c r="B27" s="381"/>
      <c r="C27" s="117" t="s">
        <v>24</v>
      </c>
      <c r="D27" s="118">
        <v>112</v>
      </c>
      <c r="E27" s="58">
        <v>30000</v>
      </c>
      <c r="F27" s="25"/>
    </row>
    <row r="28" spans="1:6" x14ac:dyDescent="0.25">
      <c r="A28" s="349" t="s">
        <v>85</v>
      </c>
      <c r="B28" s="350"/>
      <c r="C28" s="119">
        <v>339033</v>
      </c>
      <c r="D28" s="120">
        <v>112</v>
      </c>
      <c r="E28" s="16">
        <f>SUM(E25:E27)</f>
        <v>35000</v>
      </c>
      <c r="F28" s="25"/>
    </row>
    <row r="29" spans="1:6" x14ac:dyDescent="0.25">
      <c r="A29" s="531" t="s">
        <v>25</v>
      </c>
      <c r="B29" s="381"/>
      <c r="C29" s="115" t="s">
        <v>26</v>
      </c>
      <c r="D29" s="116">
        <v>112</v>
      </c>
      <c r="E29" s="58"/>
      <c r="F29" s="25"/>
    </row>
    <row r="30" spans="1:6" x14ac:dyDescent="0.25">
      <c r="A30" s="531" t="s">
        <v>27</v>
      </c>
      <c r="B30" s="381"/>
      <c r="C30" s="117" t="s">
        <v>28</v>
      </c>
      <c r="D30" s="118">
        <v>112</v>
      </c>
      <c r="E30" s="58"/>
      <c r="F30" s="25"/>
    </row>
    <row r="31" spans="1:6" x14ac:dyDescent="0.25">
      <c r="A31" s="349" t="s">
        <v>85</v>
      </c>
      <c r="B31" s="350"/>
      <c r="C31" s="119">
        <v>339035</v>
      </c>
      <c r="D31" s="120">
        <v>112</v>
      </c>
      <c r="E31" s="16">
        <f>SUM(E29:E30)</f>
        <v>0</v>
      </c>
      <c r="F31" s="25"/>
    </row>
    <row r="32" spans="1:6" x14ac:dyDescent="0.25">
      <c r="A32" s="531" t="s">
        <v>29</v>
      </c>
      <c r="B32" s="381"/>
      <c r="C32" s="115" t="s">
        <v>30</v>
      </c>
      <c r="D32" s="116">
        <v>112</v>
      </c>
      <c r="E32" s="58">
        <v>20000</v>
      </c>
      <c r="F32" s="25"/>
    </row>
    <row r="33" spans="1:6" x14ac:dyDescent="0.25">
      <c r="A33" s="531" t="s">
        <v>31</v>
      </c>
      <c r="B33" s="381"/>
      <c r="C33" s="117" t="s">
        <v>32</v>
      </c>
      <c r="D33" s="118">
        <v>112</v>
      </c>
      <c r="E33" s="58"/>
      <c r="F33" s="25"/>
    </row>
    <row r="34" spans="1:6" x14ac:dyDescent="0.25">
      <c r="A34" s="531" t="s">
        <v>33</v>
      </c>
      <c r="B34" s="381"/>
      <c r="C34" s="115" t="s">
        <v>34</v>
      </c>
      <c r="D34" s="116">
        <v>112</v>
      </c>
      <c r="E34" s="58"/>
      <c r="F34" s="25"/>
    </row>
    <row r="35" spans="1:6" x14ac:dyDescent="0.25">
      <c r="A35" s="531" t="s">
        <v>35</v>
      </c>
      <c r="B35" s="381"/>
      <c r="C35" s="117" t="s">
        <v>36</v>
      </c>
      <c r="D35" s="116">
        <v>112</v>
      </c>
      <c r="E35" s="58"/>
      <c r="F35" s="25"/>
    </row>
    <row r="36" spans="1:6" x14ac:dyDescent="0.25">
      <c r="A36" s="349" t="s">
        <v>85</v>
      </c>
      <c r="B36" s="350"/>
      <c r="C36" s="119">
        <v>339036</v>
      </c>
      <c r="D36" s="120">
        <v>112</v>
      </c>
      <c r="E36" s="16">
        <f>SUM(E32:E35)</f>
        <v>20000</v>
      </c>
      <c r="F36" s="25"/>
    </row>
    <row r="37" spans="1:6" x14ac:dyDescent="0.25">
      <c r="A37" s="531" t="s">
        <v>38</v>
      </c>
      <c r="B37" s="381"/>
      <c r="C37" s="117" t="s">
        <v>37</v>
      </c>
      <c r="D37" s="118">
        <v>112</v>
      </c>
      <c r="E37" s="58">
        <v>160000</v>
      </c>
      <c r="F37" s="25"/>
    </row>
    <row r="38" spans="1:6" x14ac:dyDescent="0.25">
      <c r="A38" s="531" t="s">
        <v>39</v>
      </c>
      <c r="B38" s="381"/>
      <c r="C38" s="115" t="s">
        <v>40</v>
      </c>
      <c r="D38" s="116">
        <v>112</v>
      </c>
      <c r="E38" s="58"/>
      <c r="F38" s="25"/>
    </row>
    <row r="39" spans="1:6" x14ac:dyDescent="0.25">
      <c r="A39" s="349" t="s">
        <v>85</v>
      </c>
      <c r="B39" s="350"/>
      <c r="C39" s="119">
        <v>339037</v>
      </c>
      <c r="D39" s="120">
        <v>112</v>
      </c>
      <c r="E39" s="16">
        <f>SUM(E37:E38)</f>
        <v>160000</v>
      </c>
      <c r="F39" s="25"/>
    </row>
    <row r="40" spans="1:6" x14ac:dyDescent="0.25">
      <c r="A40" s="531" t="s">
        <v>41</v>
      </c>
      <c r="B40" s="381"/>
      <c r="C40" s="117" t="s">
        <v>42</v>
      </c>
      <c r="D40" s="118">
        <v>112</v>
      </c>
      <c r="E40" s="58">
        <v>85000</v>
      </c>
      <c r="F40" s="25"/>
    </row>
    <row r="41" spans="1:6" x14ac:dyDescent="0.25">
      <c r="A41" s="534" t="s">
        <v>43</v>
      </c>
      <c r="B41" s="404"/>
      <c r="C41" s="116" t="s">
        <v>44</v>
      </c>
      <c r="D41" s="116">
        <v>112</v>
      </c>
      <c r="E41" s="58"/>
      <c r="F41" s="25"/>
    </row>
    <row r="42" spans="1:6" x14ac:dyDescent="0.25">
      <c r="A42" s="534" t="s">
        <v>45</v>
      </c>
      <c r="B42" s="404"/>
      <c r="C42" s="116" t="s">
        <v>46</v>
      </c>
      <c r="D42" s="116">
        <v>112</v>
      </c>
      <c r="E42" s="58"/>
      <c r="F42" s="25"/>
    </row>
    <row r="43" spans="1:6" x14ac:dyDescent="0.25">
      <c r="A43" s="534" t="s">
        <v>47</v>
      </c>
      <c r="B43" s="404"/>
      <c r="C43" s="116" t="s">
        <v>48</v>
      </c>
      <c r="D43" s="116">
        <v>112</v>
      </c>
      <c r="E43" s="58"/>
      <c r="F43" s="25"/>
    </row>
    <row r="44" spans="1:6" x14ac:dyDescent="0.25">
      <c r="A44" s="531" t="s">
        <v>49</v>
      </c>
      <c r="B44" s="381"/>
      <c r="C44" s="115" t="s">
        <v>50</v>
      </c>
      <c r="D44" s="116">
        <v>112</v>
      </c>
      <c r="E44" s="58"/>
      <c r="F44" s="25"/>
    </row>
    <row r="45" spans="1:6" x14ac:dyDescent="0.25">
      <c r="A45" s="531" t="s">
        <v>33</v>
      </c>
      <c r="B45" s="381"/>
      <c r="C45" s="115" t="s">
        <v>51</v>
      </c>
      <c r="D45" s="116">
        <v>112</v>
      </c>
      <c r="E45" s="58"/>
      <c r="F45" s="25"/>
    </row>
    <row r="46" spans="1:6" x14ac:dyDescent="0.25">
      <c r="A46" s="534" t="s">
        <v>52</v>
      </c>
      <c r="B46" s="404"/>
      <c r="C46" s="116" t="s">
        <v>53</v>
      </c>
      <c r="D46" s="116">
        <v>112</v>
      </c>
      <c r="E46" s="58"/>
      <c r="F46" s="25"/>
    </row>
    <row r="47" spans="1:6" x14ac:dyDescent="0.25">
      <c r="A47" s="534" t="s">
        <v>39</v>
      </c>
      <c r="B47" s="404"/>
      <c r="C47" s="116" t="s">
        <v>54</v>
      </c>
      <c r="D47" s="116">
        <v>112</v>
      </c>
      <c r="E47" s="58"/>
      <c r="F47" s="25"/>
    </row>
    <row r="48" spans="1:6" x14ac:dyDescent="0.25">
      <c r="A48" s="534" t="s">
        <v>55</v>
      </c>
      <c r="B48" s="404"/>
      <c r="C48" s="116" t="s">
        <v>56</v>
      </c>
      <c r="D48" s="116">
        <v>112</v>
      </c>
      <c r="E48" s="58"/>
      <c r="F48" s="25"/>
    </row>
    <row r="49" spans="1:6" x14ac:dyDescent="0.25">
      <c r="A49" s="531" t="s">
        <v>35</v>
      </c>
      <c r="B49" s="381"/>
      <c r="C49" s="115" t="s">
        <v>57</v>
      </c>
      <c r="D49" s="116">
        <v>112</v>
      </c>
      <c r="E49" s="58"/>
      <c r="F49" s="25"/>
    </row>
    <row r="50" spans="1:6" x14ac:dyDescent="0.25">
      <c r="A50" s="534" t="s">
        <v>58</v>
      </c>
      <c r="B50" s="404"/>
      <c r="C50" s="116" t="s">
        <v>59</v>
      </c>
      <c r="D50" s="116">
        <v>112</v>
      </c>
      <c r="E50" s="58"/>
      <c r="F50" s="25"/>
    </row>
    <row r="51" spans="1:6" x14ac:dyDescent="0.25">
      <c r="A51" s="349" t="s">
        <v>85</v>
      </c>
      <c r="B51" s="350"/>
      <c r="C51" s="120">
        <v>339039</v>
      </c>
      <c r="D51" s="120">
        <v>112</v>
      </c>
      <c r="E51" s="16">
        <f>SUM(E40:E50)</f>
        <v>85000</v>
      </c>
      <c r="F51" s="25"/>
    </row>
    <row r="52" spans="1:6" x14ac:dyDescent="0.25">
      <c r="A52" s="534" t="s">
        <v>61</v>
      </c>
      <c r="B52" s="404"/>
      <c r="C52" s="116" t="s">
        <v>62</v>
      </c>
      <c r="D52" s="116">
        <v>112</v>
      </c>
      <c r="E52" s="58">
        <v>6000</v>
      </c>
      <c r="F52" s="25"/>
    </row>
    <row r="53" spans="1:6" x14ac:dyDescent="0.25">
      <c r="A53" s="349" t="s">
        <v>85</v>
      </c>
      <c r="B53" s="350"/>
      <c r="C53" s="120">
        <v>339047</v>
      </c>
      <c r="D53" s="120">
        <v>112</v>
      </c>
      <c r="E53" s="16">
        <f>SUM(E52)</f>
        <v>6000</v>
      </c>
      <c r="F53" s="25"/>
    </row>
    <row r="54" spans="1:6" x14ac:dyDescent="0.25">
      <c r="A54" s="534" t="s">
        <v>63</v>
      </c>
      <c r="B54" s="404"/>
      <c r="C54" s="116" t="s">
        <v>64</v>
      </c>
      <c r="D54" s="116">
        <v>112</v>
      </c>
      <c r="E54" s="58">
        <v>4000</v>
      </c>
      <c r="F54" s="25"/>
    </row>
    <row r="55" spans="1:6" x14ac:dyDescent="0.25">
      <c r="A55" s="349" t="s">
        <v>85</v>
      </c>
      <c r="B55" s="350"/>
      <c r="C55" s="120">
        <v>339093</v>
      </c>
      <c r="D55" s="120">
        <v>112</v>
      </c>
      <c r="E55" s="16">
        <f>SUM(E54)</f>
        <v>4000</v>
      </c>
      <c r="F55" s="25"/>
    </row>
    <row r="56" spans="1:6" x14ac:dyDescent="0.25">
      <c r="A56" s="535" t="s">
        <v>86</v>
      </c>
      <c r="B56" s="536"/>
      <c r="C56" s="121">
        <v>339000</v>
      </c>
      <c r="D56" s="121">
        <v>112</v>
      </c>
      <c r="E56" s="17">
        <f>SUM(E13,E15,E17,E20,E22,E24,E28,E31,E36,E39,E51,E53,E55)</f>
        <v>365000</v>
      </c>
      <c r="F56" s="25"/>
    </row>
    <row r="57" spans="1:6" x14ac:dyDescent="0.25">
      <c r="A57" s="534" t="s">
        <v>65</v>
      </c>
      <c r="B57" s="404"/>
      <c r="C57" s="116" t="s">
        <v>66</v>
      </c>
      <c r="D57" s="116">
        <v>112</v>
      </c>
      <c r="E57" s="58"/>
      <c r="F57" s="25"/>
    </row>
    <row r="58" spans="1:6" x14ac:dyDescent="0.25">
      <c r="A58" s="349" t="s">
        <v>85</v>
      </c>
      <c r="B58" s="350"/>
      <c r="C58" s="120">
        <v>339147</v>
      </c>
      <c r="D58" s="120">
        <v>112</v>
      </c>
      <c r="E58" s="16">
        <f>SUM(E57)</f>
        <v>0</v>
      </c>
      <c r="F58" s="25"/>
    </row>
    <row r="59" spans="1:6" x14ac:dyDescent="0.25">
      <c r="A59" s="537" t="s">
        <v>67</v>
      </c>
      <c r="B59" s="538"/>
      <c r="C59" s="122" t="s">
        <v>68</v>
      </c>
      <c r="D59" s="116">
        <v>112</v>
      </c>
      <c r="E59" s="58"/>
      <c r="F59" s="25"/>
    </row>
    <row r="60" spans="1:6" x14ac:dyDescent="0.25">
      <c r="A60" s="349" t="s">
        <v>85</v>
      </c>
      <c r="B60" s="350"/>
      <c r="C60" s="120">
        <v>339147</v>
      </c>
      <c r="D60" s="120">
        <v>112</v>
      </c>
      <c r="E60" s="16">
        <f>SUM(E59)</f>
        <v>0</v>
      </c>
      <c r="F60" s="25"/>
    </row>
    <row r="61" spans="1:6" x14ac:dyDescent="0.25">
      <c r="A61" s="539" t="s">
        <v>86</v>
      </c>
      <c r="B61" s="540"/>
      <c r="C61" s="123">
        <v>339100</v>
      </c>
      <c r="D61" s="123">
        <v>112</v>
      </c>
      <c r="E61" s="103">
        <f>SUM(E58,E60)</f>
        <v>0</v>
      </c>
      <c r="F61" s="25"/>
    </row>
    <row r="62" spans="1:6" x14ac:dyDescent="0.25">
      <c r="A62" s="541" t="s">
        <v>129</v>
      </c>
      <c r="B62" s="542"/>
      <c r="C62" s="124"/>
      <c r="D62" s="125"/>
      <c r="E62" s="104">
        <f>SUM(E56,E61)</f>
        <v>365000</v>
      </c>
      <c r="F62" s="25"/>
    </row>
    <row r="63" spans="1:6" x14ac:dyDescent="0.25">
      <c r="A63" s="543" t="s">
        <v>96</v>
      </c>
      <c r="B63" s="544"/>
      <c r="C63" s="544"/>
      <c r="D63" s="544"/>
      <c r="E63" s="545"/>
      <c r="F63" s="25"/>
    </row>
    <row r="64" spans="1:6" x14ac:dyDescent="0.25">
      <c r="A64" s="534" t="s">
        <v>14</v>
      </c>
      <c r="B64" s="404"/>
      <c r="C64" s="116" t="s">
        <v>69</v>
      </c>
      <c r="D64" s="116">
        <v>112</v>
      </c>
      <c r="E64" s="58"/>
      <c r="F64" s="25"/>
    </row>
    <row r="65" spans="1:6" x14ac:dyDescent="0.25">
      <c r="A65" s="349" t="s">
        <v>85</v>
      </c>
      <c r="B65" s="350"/>
      <c r="C65" s="120">
        <v>449030</v>
      </c>
      <c r="D65" s="120">
        <v>112</v>
      </c>
      <c r="E65" s="16">
        <f>SUM(E64)</f>
        <v>0</v>
      </c>
      <c r="F65" s="25"/>
    </row>
    <row r="66" spans="1:6" x14ac:dyDescent="0.25">
      <c r="A66" s="534" t="s">
        <v>70</v>
      </c>
      <c r="B66" s="404"/>
      <c r="C66" s="116" t="s">
        <v>71</v>
      </c>
      <c r="D66" s="116">
        <v>112</v>
      </c>
      <c r="E66" s="58"/>
      <c r="F66" s="25"/>
    </row>
    <row r="67" spans="1:6" x14ac:dyDescent="0.25">
      <c r="A67" s="349" t="s">
        <v>85</v>
      </c>
      <c r="B67" s="350"/>
      <c r="C67" s="120">
        <v>449036</v>
      </c>
      <c r="D67" s="120">
        <v>112</v>
      </c>
      <c r="E67" s="16">
        <f>SUM(E66)</f>
        <v>0</v>
      </c>
      <c r="F67" s="25"/>
    </row>
    <row r="68" spans="1:6" x14ac:dyDescent="0.25">
      <c r="A68" s="534" t="s">
        <v>70</v>
      </c>
      <c r="B68" s="404"/>
      <c r="C68" s="116" t="s">
        <v>72</v>
      </c>
      <c r="D68" s="116">
        <v>112</v>
      </c>
      <c r="E68" s="58"/>
      <c r="F68" s="25"/>
    </row>
    <row r="69" spans="1:6" x14ac:dyDescent="0.25">
      <c r="A69" s="349" t="s">
        <v>85</v>
      </c>
      <c r="B69" s="350"/>
      <c r="C69" s="120">
        <v>449039</v>
      </c>
      <c r="D69" s="120">
        <v>112</v>
      </c>
      <c r="E69" s="16">
        <f>SUM(E68)</f>
        <v>0</v>
      </c>
      <c r="F69" s="25"/>
    </row>
    <row r="70" spans="1:6" x14ac:dyDescent="0.25">
      <c r="A70" s="534" t="s">
        <v>73</v>
      </c>
      <c r="B70" s="404"/>
      <c r="C70" s="116" t="s">
        <v>74</v>
      </c>
      <c r="D70" s="116">
        <v>112</v>
      </c>
      <c r="E70" s="58"/>
      <c r="F70" s="25"/>
    </row>
    <row r="71" spans="1:6" x14ac:dyDescent="0.25">
      <c r="A71" s="349" t="s">
        <v>85</v>
      </c>
      <c r="B71" s="350"/>
      <c r="C71" s="120">
        <v>449051</v>
      </c>
      <c r="D71" s="120">
        <v>112</v>
      </c>
      <c r="E71" s="16">
        <f>E70</f>
        <v>0</v>
      </c>
      <c r="F71" s="25"/>
    </row>
    <row r="72" spans="1:6" x14ac:dyDescent="0.25">
      <c r="A72" s="534" t="s">
        <v>75</v>
      </c>
      <c r="B72" s="404"/>
      <c r="C72" s="116" t="s">
        <v>76</v>
      </c>
      <c r="D72" s="116">
        <v>112</v>
      </c>
      <c r="E72" s="58">
        <v>79965.289999999994</v>
      </c>
      <c r="F72" s="25"/>
    </row>
    <row r="73" spans="1:6" x14ac:dyDescent="0.25">
      <c r="A73" s="534" t="s">
        <v>77</v>
      </c>
      <c r="B73" s="404"/>
      <c r="C73" s="116" t="s">
        <v>78</v>
      </c>
      <c r="D73" s="116">
        <v>112</v>
      </c>
      <c r="E73" s="58"/>
      <c r="F73" s="25"/>
    </row>
    <row r="74" spans="1:6" x14ac:dyDescent="0.25">
      <c r="A74" s="534" t="s">
        <v>79</v>
      </c>
      <c r="B74" s="404"/>
      <c r="C74" s="116" t="s">
        <v>80</v>
      </c>
      <c r="D74" s="116">
        <v>112</v>
      </c>
      <c r="E74" s="58"/>
      <c r="F74" s="25"/>
    </row>
    <row r="75" spans="1:6" x14ac:dyDescent="0.25">
      <c r="A75" s="349" t="s">
        <v>85</v>
      </c>
      <c r="B75" s="350"/>
      <c r="C75" s="120">
        <v>449052</v>
      </c>
      <c r="D75" s="120">
        <v>112</v>
      </c>
      <c r="E75" s="16">
        <f>SUM(E72:E74)</f>
        <v>79965.289999999994</v>
      </c>
      <c r="F75" s="25"/>
    </row>
    <row r="76" spans="1:6" x14ac:dyDescent="0.25">
      <c r="A76" s="553" t="s">
        <v>86</v>
      </c>
      <c r="B76" s="554"/>
      <c r="C76" s="126">
        <v>449000</v>
      </c>
      <c r="D76" s="126">
        <v>112</v>
      </c>
      <c r="E76" s="105">
        <f>SUM(E65,E67,E69,E71,E75)</f>
        <v>79965.289999999994</v>
      </c>
      <c r="F76" s="25"/>
    </row>
    <row r="77" spans="1:6" x14ac:dyDescent="0.25">
      <c r="A77" s="534" t="s">
        <v>81</v>
      </c>
      <c r="B77" s="404"/>
      <c r="C77" s="116" t="s">
        <v>82</v>
      </c>
      <c r="D77" s="116">
        <v>112</v>
      </c>
      <c r="E77" s="58"/>
      <c r="F77" s="25"/>
    </row>
    <row r="78" spans="1:6" x14ac:dyDescent="0.25">
      <c r="A78" s="349" t="s">
        <v>85</v>
      </c>
      <c r="B78" s="350"/>
      <c r="C78" s="127">
        <v>459061</v>
      </c>
      <c r="D78" s="127">
        <v>112</v>
      </c>
      <c r="E78" s="16">
        <f>SUM(E77)</f>
        <v>0</v>
      </c>
      <c r="F78" s="25"/>
    </row>
    <row r="79" spans="1:6" x14ac:dyDescent="0.25">
      <c r="A79" s="546" t="s">
        <v>86</v>
      </c>
      <c r="B79" s="547"/>
      <c r="C79" s="128">
        <v>459000</v>
      </c>
      <c r="D79" s="128">
        <v>112</v>
      </c>
      <c r="E79" s="106">
        <f>SUM(E78)</f>
        <v>0</v>
      </c>
      <c r="F79" s="25"/>
    </row>
    <row r="80" spans="1:6" x14ac:dyDescent="0.25">
      <c r="A80" s="548" t="s">
        <v>131</v>
      </c>
      <c r="B80" s="549"/>
      <c r="C80" s="129"/>
      <c r="D80" s="129"/>
      <c r="E80" s="107">
        <f>SUM(E76,E79)</f>
        <v>79965.289999999994</v>
      </c>
      <c r="F80" s="25"/>
    </row>
    <row r="81" spans="1:6" ht="15.75" thickBot="1" x14ac:dyDescent="0.3">
      <c r="A81" s="550" t="s">
        <v>130</v>
      </c>
      <c r="B81" s="551"/>
      <c r="C81" s="131"/>
      <c r="D81" s="130"/>
      <c r="E81" s="15">
        <f>SUM(E62,E80)</f>
        <v>444965.29</v>
      </c>
      <c r="F81" s="25"/>
    </row>
    <row r="82" spans="1:6" x14ac:dyDescent="0.25">
      <c r="A82" s="25"/>
      <c r="B82" s="25"/>
      <c r="C82" s="25"/>
      <c r="D82" s="25"/>
      <c r="E82" s="25"/>
      <c r="F82" s="25"/>
    </row>
    <row r="83" spans="1:6" x14ac:dyDescent="0.25">
      <c r="A83" s="25"/>
      <c r="B83" s="25"/>
      <c r="C83" s="25"/>
      <c r="D83" s="25"/>
      <c r="E83" s="25"/>
      <c r="F83" s="25"/>
    </row>
    <row r="84" spans="1:6" x14ac:dyDescent="0.25">
      <c r="A84" s="552" t="s">
        <v>87</v>
      </c>
      <c r="B84" s="552"/>
      <c r="C84" s="552"/>
      <c r="D84" s="552"/>
      <c r="E84" s="552"/>
      <c r="F84" s="25"/>
    </row>
    <row r="85" spans="1:6" ht="15.75" thickBot="1" x14ac:dyDescent="0.3">
      <c r="A85" s="340"/>
      <c r="B85" s="340"/>
      <c r="C85" s="132"/>
      <c r="D85" s="133"/>
      <c r="E85" s="134"/>
      <c r="F85" s="25"/>
    </row>
    <row r="86" spans="1:6" ht="25.5" thickBot="1" x14ac:dyDescent="0.3">
      <c r="A86" s="341" t="s">
        <v>1</v>
      </c>
      <c r="B86" s="342"/>
      <c r="C86" s="136" t="s">
        <v>2</v>
      </c>
      <c r="D86" s="136" t="s">
        <v>3</v>
      </c>
      <c r="E86" s="135" t="s">
        <v>122</v>
      </c>
      <c r="F86" s="25"/>
    </row>
    <row r="87" spans="1:6" ht="15.75" thickBot="1" x14ac:dyDescent="0.3">
      <c r="A87" s="346" t="s">
        <v>95</v>
      </c>
      <c r="B87" s="347"/>
      <c r="C87" s="347"/>
      <c r="D87" s="347"/>
      <c r="E87" s="348"/>
      <c r="F87" s="25"/>
    </row>
    <row r="88" spans="1:6" x14ac:dyDescent="0.25">
      <c r="A88" s="303" t="s">
        <v>8</v>
      </c>
      <c r="B88" s="304"/>
      <c r="C88" s="140">
        <v>339018</v>
      </c>
      <c r="D88" s="141">
        <v>100</v>
      </c>
      <c r="E88" s="205">
        <v>7651.63</v>
      </c>
      <c r="F88" s="25"/>
    </row>
    <row r="89" spans="1:6" x14ac:dyDescent="0.25">
      <c r="A89" s="303" t="s">
        <v>12</v>
      </c>
      <c r="B89" s="304"/>
      <c r="C89" s="138">
        <v>339030</v>
      </c>
      <c r="D89" s="141">
        <v>100</v>
      </c>
      <c r="E89" s="58"/>
      <c r="F89" s="25"/>
    </row>
    <row r="90" spans="1:6" x14ac:dyDescent="0.25">
      <c r="A90" s="303" t="s">
        <v>88</v>
      </c>
      <c r="B90" s="304"/>
      <c r="C90" s="140">
        <v>339031</v>
      </c>
      <c r="D90" s="142">
        <v>100</v>
      </c>
      <c r="E90" s="58"/>
      <c r="F90" s="25"/>
    </row>
    <row r="91" spans="1:6" x14ac:dyDescent="0.25">
      <c r="A91" s="303" t="s">
        <v>104</v>
      </c>
      <c r="B91" s="304"/>
      <c r="C91" s="138">
        <v>339032</v>
      </c>
      <c r="D91" s="144">
        <v>100</v>
      </c>
      <c r="E91" s="58"/>
      <c r="F91" s="25"/>
    </row>
    <row r="92" spans="1:6" x14ac:dyDescent="0.25">
      <c r="A92" s="303" t="s">
        <v>89</v>
      </c>
      <c r="B92" s="304"/>
      <c r="C92" s="139">
        <v>339033</v>
      </c>
      <c r="D92" s="143">
        <v>100</v>
      </c>
      <c r="E92" s="58"/>
      <c r="F92" s="25"/>
    </row>
    <row r="93" spans="1:6" x14ac:dyDescent="0.25">
      <c r="A93" s="303" t="s">
        <v>90</v>
      </c>
      <c r="B93" s="304"/>
      <c r="C93" s="138">
        <v>339036</v>
      </c>
      <c r="D93" s="144">
        <v>100</v>
      </c>
      <c r="E93" s="58"/>
      <c r="F93" s="25"/>
    </row>
    <row r="94" spans="1:6" x14ac:dyDescent="0.25">
      <c r="A94" s="303" t="s">
        <v>60</v>
      </c>
      <c r="B94" s="304"/>
      <c r="C94" s="137">
        <v>339039</v>
      </c>
      <c r="D94" s="145">
        <v>100</v>
      </c>
      <c r="E94" s="58"/>
      <c r="F94" s="25"/>
    </row>
    <row r="95" spans="1:6" x14ac:dyDescent="0.25">
      <c r="A95" s="355" t="s">
        <v>83</v>
      </c>
      <c r="B95" s="356"/>
      <c r="C95" s="147">
        <v>339000</v>
      </c>
      <c r="D95" s="146">
        <v>100</v>
      </c>
      <c r="E95" s="17">
        <f>SUM(E88:E94)</f>
        <v>7651.63</v>
      </c>
      <c r="F95" s="25"/>
    </row>
    <row r="96" spans="1:6" ht="15.75" thickBot="1" x14ac:dyDescent="0.3">
      <c r="A96" s="555" t="s">
        <v>129</v>
      </c>
      <c r="B96" s="556"/>
      <c r="C96" s="148"/>
      <c r="D96" s="149"/>
      <c r="E96" s="18">
        <f>E95</f>
        <v>7651.63</v>
      </c>
      <c r="F96" s="25"/>
    </row>
    <row r="97" spans="1:6" ht="15.75" thickBot="1" x14ac:dyDescent="0.3">
      <c r="A97" s="314" t="s">
        <v>96</v>
      </c>
      <c r="B97" s="315"/>
      <c r="C97" s="315"/>
      <c r="D97" s="315"/>
      <c r="E97" s="316"/>
      <c r="F97" s="25"/>
    </row>
    <row r="98" spans="1:6" x14ac:dyDescent="0.25">
      <c r="A98" s="317" t="s">
        <v>75</v>
      </c>
      <c r="B98" s="318"/>
      <c r="C98" s="138">
        <v>449052</v>
      </c>
      <c r="D98" s="144">
        <v>100</v>
      </c>
      <c r="E98" s="58"/>
      <c r="F98" s="25"/>
    </row>
    <row r="99" spans="1:6" x14ac:dyDescent="0.25">
      <c r="A99" s="353" t="s">
        <v>83</v>
      </c>
      <c r="B99" s="354"/>
      <c r="C99" s="150">
        <v>449000</v>
      </c>
      <c r="D99" s="151">
        <v>100</v>
      </c>
      <c r="E99" s="11">
        <f>SUM(E98)</f>
        <v>0</v>
      </c>
      <c r="F99" s="25"/>
    </row>
    <row r="100" spans="1:6" x14ac:dyDescent="0.25">
      <c r="A100" s="100" t="s">
        <v>84</v>
      </c>
      <c r="B100" s="153"/>
      <c r="C100" s="152">
        <v>449000</v>
      </c>
      <c r="D100" s="152">
        <v>100</v>
      </c>
      <c r="E100" s="108">
        <f>SUM(E99)</f>
        <v>0</v>
      </c>
      <c r="F100" s="25"/>
    </row>
    <row r="101" spans="1:6" x14ac:dyDescent="0.25">
      <c r="A101" s="558" t="s">
        <v>131</v>
      </c>
      <c r="B101" s="559"/>
      <c r="C101" s="154"/>
      <c r="D101" s="154"/>
      <c r="E101" s="21">
        <f>E100</f>
        <v>0</v>
      </c>
      <c r="F101" s="25"/>
    </row>
    <row r="102" spans="1:6" ht="15.75" thickBot="1" x14ac:dyDescent="0.3">
      <c r="A102" s="319" t="s">
        <v>130</v>
      </c>
      <c r="B102" s="376"/>
      <c r="C102" s="131"/>
      <c r="D102" s="130"/>
      <c r="E102" s="15">
        <f>SUM(E96,E101)</f>
        <v>7651.63</v>
      </c>
      <c r="F102" s="25"/>
    </row>
    <row r="103" spans="1:6" x14ac:dyDescent="0.25">
      <c r="A103" s="25"/>
      <c r="B103" s="25"/>
      <c r="C103" s="25"/>
      <c r="D103" s="25"/>
      <c r="E103" s="25"/>
      <c r="F103" s="25"/>
    </row>
    <row r="104" spans="1:6" ht="15.75" thickBot="1" x14ac:dyDescent="0.3">
      <c r="A104" s="25"/>
      <c r="B104" s="25"/>
      <c r="C104" s="25"/>
      <c r="D104" s="25"/>
      <c r="E104" s="25"/>
      <c r="F104" s="25"/>
    </row>
    <row r="105" spans="1:6" x14ac:dyDescent="0.25">
      <c r="A105" s="560" t="s">
        <v>91</v>
      </c>
      <c r="B105" s="561"/>
      <c r="C105" s="561"/>
      <c r="D105" s="561"/>
      <c r="E105" s="562"/>
      <c r="F105" s="25"/>
    </row>
    <row r="106" spans="1:6" x14ac:dyDescent="0.25">
      <c r="A106" s="563" t="s">
        <v>92</v>
      </c>
      <c r="B106" s="552"/>
      <c r="C106" s="552"/>
      <c r="D106" s="552"/>
      <c r="E106" s="564"/>
      <c r="F106" s="25"/>
    </row>
    <row r="107" spans="1:6" ht="15.75" thickBot="1" x14ac:dyDescent="0.3">
      <c r="A107" s="157"/>
      <c r="B107" s="156"/>
      <c r="C107" s="155"/>
      <c r="D107" s="158"/>
      <c r="E107" s="159"/>
      <c r="F107" s="25"/>
    </row>
    <row r="108" spans="1:6" ht="25.5" thickBot="1" x14ac:dyDescent="0.3">
      <c r="A108" s="368" t="s">
        <v>1</v>
      </c>
      <c r="B108" s="557"/>
      <c r="C108" s="136" t="s">
        <v>2</v>
      </c>
      <c r="D108" s="136" t="s">
        <v>3</v>
      </c>
      <c r="E108" s="160" t="s">
        <v>122</v>
      </c>
      <c r="F108" s="25"/>
    </row>
    <row r="109" spans="1:6" ht="53.25" customHeight="1" thickBot="1" x14ac:dyDescent="0.3">
      <c r="A109" s="161" t="s">
        <v>95</v>
      </c>
      <c r="B109" s="162"/>
      <c r="C109" s="162"/>
      <c r="D109" s="162"/>
      <c r="E109" s="163"/>
      <c r="F109" s="25"/>
    </row>
    <row r="110" spans="1:6" x14ac:dyDescent="0.25">
      <c r="A110" s="303" t="s">
        <v>4</v>
      </c>
      <c r="B110" s="304"/>
      <c r="C110" s="140" t="s">
        <v>5</v>
      </c>
      <c r="D110" s="144">
        <v>112</v>
      </c>
      <c r="E110" s="58">
        <v>10000</v>
      </c>
      <c r="F110" s="25"/>
    </row>
    <row r="111" spans="1:6" x14ac:dyDescent="0.25">
      <c r="A111" s="303" t="s">
        <v>93</v>
      </c>
      <c r="B111" s="304"/>
      <c r="C111" s="140" t="s">
        <v>7</v>
      </c>
      <c r="D111" s="144">
        <v>112</v>
      </c>
      <c r="E111" s="58"/>
      <c r="F111" s="25"/>
    </row>
    <row r="112" spans="1:6" x14ac:dyDescent="0.25">
      <c r="A112" s="321" t="s">
        <v>85</v>
      </c>
      <c r="B112" s="322"/>
      <c r="C112" s="164">
        <v>339014</v>
      </c>
      <c r="D112" s="127">
        <v>112</v>
      </c>
      <c r="E112" s="16">
        <f>SUM(E110:E111)</f>
        <v>10000</v>
      </c>
      <c r="F112" s="25"/>
    </row>
    <row r="113" spans="1:6" x14ac:dyDescent="0.25">
      <c r="A113" s="303" t="s">
        <v>12</v>
      </c>
      <c r="B113" s="304"/>
      <c r="C113" s="138">
        <v>339030</v>
      </c>
      <c r="D113" s="144">
        <v>112</v>
      </c>
      <c r="E113" s="58"/>
      <c r="F113" s="25"/>
    </row>
    <row r="114" spans="1:6" x14ac:dyDescent="0.25">
      <c r="A114" s="321" t="s">
        <v>85</v>
      </c>
      <c r="B114" s="322"/>
      <c r="C114" s="165">
        <v>339030</v>
      </c>
      <c r="D114" s="127">
        <v>112</v>
      </c>
      <c r="E114" s="16">
        <f>SUM(E113)</f>
        <v>0</v>
      </c>
      <c r="F114" s="25"/>
    </row>
    <row r="115" spans="1:6" x14ac:dyDescent="0.25">
      <c r="A115" s="303" t="s">
        <v>19</v>
      </c>
      <c r="B115" s="304"/>
      <c r="C115" s="138" t="s">
        <v>20</v>
      </c>
      <c r="D115" s="144">
        <v>112</v>
      </c>
      <c r="E115" s="58">
        <v>5000</v>
      </c>
      <c r="F115" s="25"/>
    </row>
    <row r="116" spans="1:6" x14ac:dyDescent="0.25">
      <c r="A116" s="303" t="s">
        <v>21</v>
      </c>
      <c r="B116" s="304"/>
      <c r="C116" s="138" t="s">
        <v>22</v>
      </c>
      <c r="D116" s="144">
        <v>112</v>
      </c>
      <c r="E116" s="58"/>
      <c r="F116" s="25"/>
    </row>
    <row r="117" spans="1:6" x14ac:dyDescent="0.25">
      <c r="A117" s="321" t="s">
        <v>85</v>
      </c>
      <c r="B117" s="322"/>
      <c r="C117" s="165">
        <v>339033</v>
      </c>
      <c r="D117" s="127">
        <v>112</v>
      </c>
      <c r="E117" s="16">
        <f>SUM(E115:E116)</f>
        <v>5000</v>
      </c>
      <c r="F117" s="25"/>
    </row>
    <row r="118" spans="1:6" x14ac:dyDescent="0.25">
      <c r="A118" s="303" t="s">
        <v>29</v>
      </c>
      <c r="B118" s="304"/>
      <c r="C118" s="138">
        <v>339036</v>
      </c>
      <c r="D118" s="144">
        <v>112</v>
      </c>
      <c r="E118" s="58"/>
      <c r="F118" s="25"/>
    </row>
    <row r="119" spans="1:6" x14ac:dyDescent="0.25">
      <c r="A119" s="321" t="s">
        <v>85</v>
      </c>
      <c r="B119" s="322"/>
      <c r="C119" s="165">
        <v>339036</v>
      </c>
      <c r="D119" s="127">
        <v>112</v>
      </c>
      <c r="E119" s="16">
        <f>SUM(E118)</f>
        <v>0</v>
      </c>
      <c r="F119" s="25"/>
    </row>
    <row r="120" spans="1:6" x14ac:dyDescent="0.25">
      <c r="A120" s="303" t="s">
        <v>94</v>
      </c>
      <c r="B120" s="304"/>
      <c r="C120" s="138">
        <v>339039</v>
      </c>
      <c r="D120" s="144">
        <v>112</v>
      </c>
      <c r="E120" s="58"/>
      <c r="F120" s="25"/>
    </row>
    <row r="121" spans="1:6" x14ac:dyDescent="0.25">
      <c r="A121" s="321" t="s">
        <v>85</v>
      </c>
      <c r="B121" s="322"/>
      <c r="C121" s="165">
        <v>339039</v>
      </c>
      <c r="D121" s="127">
        <v>112</v>
      </c>
      <c r="E121" s="16">
        <f>SUM(E120)</f>
        <v>0</v>
      </c>
      <c r="F121" s="25"/>
    </row>
    <row r="122" spans="1:6" x14ac:dyDescent="0.25">
      <c r="A122" s="303" t="s">
        <v>63</v>
      </c>
      <c r="B122" s="304"/>
      <c r="C122" s="141">
        <v>339093</v>
      </c>
      <c r="D122" s="144">
        <v>112</v>
      </c>
      <c r="E122" s="58"/>
      <c r="F122" s="25"/>
    </row>
    <row r="123" spans="1:6" x14ac:dyDescent="0.25">
      <c r="A123" s="435" t="s">
        <v>85</v>
      </c>
      <c r="B123" s="436"/>
      <c r="C123" s="86">
        <v>339093</v>
      </c>
      <c r="D123" s="127">
        <v>112</v>
      </c>
      <c r="E123" s="16">
        <f>SUM(E122)</f>
        <v>0</v>
      </c>
      <c r="F123" s="25"/>
    </row>
    <row r="124" spans="1:6" x14ac:dyDescent="0.25">
      <c r="A124" s="363" t="s">
        <v>83</v>
      </c>
      <c r="B124" s="364"/>
      <c r="C124" s="147">
        <v>339000</v>
      </c>
      <c r="D124" s="146">
        <v>112</v>
      </c>
      <c r="E124" s="17">
        <f>SUM(E112,E114,E117,E119,E121,E123,)</f>
        <v>15000</v>
      </c>
      <c r="F124" s="25"/>
    </row>
    <row r="125" spans="1:6" ht="15.75" thickBot="1" x14ac:dyDescent="0.3">
      <c r="A125" s="555" t="s">
        <v>129</v>
      </c>
      <c r="B125" s="556"/>
      <c r="C125" s="148"/>
      <c r="D125" s="149"/>
      <c r="E125" s="18">
        <f>E124</f>
        <v>15000</v>
      </c>
      <c r="F125" s="25"/>
    </row>
    <row r="126" spans="1:6" ht="20.25" customHeight="1" thickBot="1" x14ac:dyDescent="0.3">
      <c r="A126" s="166" t="s">
        <v>96</v>
      </c>
      <c r="B126" s="101"/>
      <c r="C126" s="101"/>
      <c r="D126" s="101"/>
      <c r="E126" s="102"/>
      <c r="F126" s="25"/>
    </row>
    <row r="127" spans="1:6" x14ac:dyDescent="0.25">
      <c r="A127" s="303" t="s">
        <v>75</v>
      </c>
      <c r="B127" s="304"/>
      <c r="C127" s="168">
        <v>449052</v>
      </c>
      <c r="D127" s="145">
        <v>112</v>
      </c>
      <c r="E127" s="58"/>
      <c r="F127" s="25"/>
    </row>
    <row r="128" spans="1:6" x14ac:dyDescent="0.25">
      <c r="A128" s="372" t="s">
        <v>83</v>
      </c>
      <c r="B128" s="574"/>
      <c r="C128" s="150">
        <v>449000</v>
      </c>
      <c r="D128" s="151">
        <v>112</v>
      </c>
      <c r="E128" s="11">
        <f>SUM(E127)</f>
        <v>0</v>
      </c>
      <c r="F128" s="25"/>
    </row>
    <row r="129" spans="1:6" x14ac:dyDescent="0.25">
      <c r="A129" s="374" t="s">
        <v>84</v>
      </c>
      <c r="B129" s="375"/>
      <c r="C129" s="167">
        <v>449000</v>
      </c>
      <c r="D129" s="167">
        <v>112</v>
      </c>
      <c r="E129" s="20">
        <f>SUM(E128)</f>
        <v>0</v>
      </c>
      <c r="F129" s="25"/>
    </row>
    <row r="130" spans="1:6" x14ac:dyDescent="0.25">
      <c r="A130" s="558" t="s">
        <v>131</v>
      </c>
      <c r="B130" s="559"/>
      <c r="C130" s="154"/>
      <c r="D130" s="154"/>
      <c r="E130" s="21">
        <f>E129</f>
        <v>0</v>
      </c>
      <c r="F130" s="25"/>
    </row>
    <row r="131" spans="1:6" ht="15.75" thickBot="1" x14ac:dyDescent="0.3">
      <c r="A131" s="319" t="s">
        <v>130</v>
      </c>
      <c r="B131" s="376"/>
      <c r="C131" s="131"/>
      <c r="D131" s="130"/>
      <c r="E131" s="15">
        <f>SUM(E125,E130)</f>
        <v>15000</v>
      </c>
      <c r="F131" s="25"/>
    </row>
    <row r="132" spans="1:6" x14ac:dyDescent="0.25">
      <c r="A132" s="25"/>
      <c r="B132" s="25"/>
      <c r="C132" s="25"/>
      <c r="D132" s="25"/>
      <c r="E132" s="25"/>
      <c r="F132" s="25"/>
    </row>
    <row r="133" spans="1:6" ht="15.75" thickBot="1" x14ac:dyDescent="0.3">
      <c r="A133" s="25"/>
      <c r="B133" s="25"/>
      <c r="C133" s="25"/>
      <c r="D133" s="25"/>
      <c r="E133" s="25"/>
      <c r="F133" s="25"/>
    </row>
    <row r="134" spans="1:6" x14ac:dyDescent="0.25">
      <c r="A134" s="575" t="s">
        <v>126</v>
      </c>
      <c r="B134" s="576"/>
      <c r="C134" s="576"/>
      <c r="D134" s="576"/>
      <c r="E134" s="577"/>
      <c r="F134" s="25"/>
    </row>
    <row r="135" spans="1:6" ht="24.75" x14ac:dyDescent="0.25">
      <c r="A135" s="548" t="s">
        <v>1</v>
      </c>
      <c r="B135" s="549"/>
      <c r="C135" s="170" t="s">
        <v>97</v>
      </c>
      <c r="D135" s="170" t="s">
        <v>3</v>
      </c>
      <c r="E135" s="114" t="s">
        <v>122</v>
      </c>
      <c r="F135" s="25"/>
    </row>
    <row r="136" spans="1:6" x14ac:dyDescent="0.25">
      <c r="A136" s="565" t="s">
        <v>99</v>
      </c>
      <c r="B136" s="566"/>
      <c r="C136" s="169" t="s">
        <v>98</v>
      </c>
      <c r="D136" s="169">
        <v>112</v>
      </c>
      <c r="E136" s="110">
        <f>E62</f>
        <v>365000</v>
      </c>
      <c r="F136" s="25"/>
    </row>
    <row r="137" spans="1:6" x14ac:dyDescent="0.25">
      <c r="A137" s="565"/>
      <c r="B137" s="566"/>
      <c r="C137" s="169">
        <v>2994</v>
      </c>
      <c r="D137" s="169">
        <v>100</v>
      </c>
      <c r="E137" s="110">
        <f>E96</f>
        <v>7651.63</v>
      </c>
      <c r="F137" s="25"/>
    </row>
    <row r="138" spans="1:6" x14ac:dyDescent="0.25">
      <c r="A138" s="565"/>
      <c r="B138" s="566"/>
      <c r="C138" s="169">
        <v>4572</v>
      </c>
      <c r="D138" s="169">
        <v>112</v>
      </c>
      <c r="E138" s="110">
        <f>E125</f>
        <v>15000</v>
      </c>
      <c r="F138" s="25"/>
    </row>
    <row r="139" spans="1:6" x14ac:dyDescent="0.25">
      <c r="A139" s="565"/>
      <c r="B139" s="566"/>
      <c r="C139" s="567" t="s">
        <v>100</v>
      </c>
      <c r="D139" s="567"/>
      <c r="E139" s="109">
        <f>SUM(E136:E138)</f>
        <v>387651.63</v>
      </c>
      <c r="F139" s="25"/>
    </row>
    <row r="140" spans="1:6" x14ac:dyDescent="0.25">
      <c r="A140" s="568" t="s">
        <v>101</v>
      </c>
      <c r="B140" s="569"/>
      <c r="C140" s="169" t="s">
        <v>98</v>
      </c>
      <c r="D140" s="169">
        <v>112</v>
      </c>
      <c r="E140" s="110">
        <f>E80</f>
        <v>79965.289999999994</v>
      </c>
      <c r="F140" s="25"/>
    </row>
    <row r="141" spans="1:6" x14ac:dyDescent="0.25">
      <c r="A141" s="568"/>
      <c r="B141" s="569"/>
      <c r="C141" s="169">
        <v>2994</v>
      </c>
      <c r="D141" s="169">
        <v>100</v>
      </c>
      <c r="E141" s="110">
        <f>E101</f>
        <v>0</v>
      </c>
      <c r="F141" s="25"/>
    </row>
    <row r="142" spans="1:6" x14ac:dyDescent="0.25">
      <c r="A142" s="568"/>
      <c r="B142" s="569"/>
      <c r="C142" s="169">
        <v>4572</v>
      </c>
      <c r="D142" s="169">
        <v>112</v>
      </c>
      <c r="E142" s="110">
        <f>E130</f>
        <v>0</v>
      </c>
      <c r="F142" s="25"/>
    </row>
    <row r="143" spans="1:6" x14ac:dyDescent="0.25">
      <c r="A143" s="570"/>
      <c r="B143" s="571"/>
      <c r="C143" s="567" t="s">
        <v>100</v>
      </c>
      <c r="D143" s="567"/>
      <c r="E143" s="109">
        <f>SUM(E140:E142)</f>
        <v>79965.289999999994</v>
      </c>
      <c r="F143" s="25"/>
    </row>
    <row r="144" spans="1:6" ht="15.75" thickBot="1" x14ac:dyDescent="0.3">
      <c r="A144" s="572" t="s">
        <v>102</v>
      </c>
      <c r="B144" s="573"/>
      <c r="C144" s="573"/>
      <c r="D144" s="573"/>
      <c r="E144" s="15">
        <f>SUM(E139,E143)+E146</f>
        <v>507616.92</v>
      </c>
      <c r="F144" s="25"/>
    </row>
    <row r="146" spans="1:5" x14ac:dyDescent="0.25">
      <c r="A146" s="578" t="s">
        <v>167</v>
      </c>
      <c r="B146" s="579"/>
      <c r="C146" s="579"/>
      <c r="D146" s="580"/>
      <c r="E146" s="110">
        <v>40000</v>
      </c>
    </row>
  </sheetData>
  <sheetProtection insertColumns="0" insertRows="0" deleteColumns="0" deleteRows="0"/>
  <mergeCells count="126">
    <mergeCell ref="A146:D146"/>
    <mergeCell ref="A6:E6"/>
    <mergeCell ref="A7:E7"/>
    <mergeCell ref="A8:B8"/>
    <mergeCell ref="A9:B9"/>
    <mergeCell ref="A10:E10"/>
    <mergeCell ref="A11:B11"/>
    <mergeCell ref="A18:B18"/>
    <mergeCell ref="A19:B19"/>
    <mergeCell ref="A20:B20"/>
    <mergeCell ref="A21:B21"/>
    <mergeCell ref="A22:B22"/>
    <mergeCell ref="A23:B23"/>
    <mergeCell ref="A12:B12"/>
    <mergeCell ref="A13:B13"/>
    <mergeCell ref="A14:B14"/>
    <mergeCell ref="A15:B15"/>
    <mergeCell ref="A16:B16"/>
    <mergeCell ref="A17:B17"/>
    <mergeCell ref="A30:B30"/>
    <mergeCell ref="A31:B31"/>
    <mergeCell ref="A32:B32"/>
    <mergeCell ref="A33:B33"/>
    <mergeCell ref="A34:B34"/>
    <mergeCell ref="A35:B35"/>
    <mergeCell ref="A24:B24"/>
    <mergeCell ref="A25:B25"/>
    <mergeCell ref="A26:B26"/>
    <mergeCell ref="A27:B27"/>
    <mergeCell ref="A28:B28"/>
    <mergeCell ref="A29:B29"/>
    <mergeCell ref="A42:B42"/>
    <mergeCell ref="A43:B43"/>
    <mergeCell ref="A44:B44"/>
    <mergeCell ref="A45:B45"/>
    <mergeCell ref="A46:B46"/>
    <mergeCell ref="A47:B47"/>
    <mergeCell ref="A36:B36"/>
    <mergeCell ref="A37:B37"/>
    <mergeCell ref="A38:B38"/>
    <mergeCell ref="A39:B39"/>
    <mergeCell ref="A40:B40"/>
    <mergeCell ref="A41:B41"/>
    <mergeCell ref="A54:B54"/>
    <mergeCell ref="A55:B55"/>
    <mergeCell ref="A56:B56"/>
    <mergeCell ref="A57:B57"/>
    <mergeCell ref="A58:B58"/>
    <mergeCell ref="A59:B59"/>
    <mergeCell ref="A48:B48"/>
    <mergeCell ref="A49:B49"/>
    <mergeCell ref="A50:B50"/>
    <mergeCell ref="A51:B51"/>
    <mergeCell ref="A52:B52"/>
    <mergeCell ref="A53:B53"/>
    <mergeCell ref="A66:B66"/>
    <mergeCell ref="A67:B67"/>
    <mergeCell ref="A68:B68"/>
    <mergeCell ref="A69:B69"/>
    <mergeCell ref="A70:B70"/>
    <mergeCell ref="A71:B71"/>
    <mergeCell ref="A60:B60"/>
    <mergeCell ref="A61:B61"/>
    <mergeCell ref="A62:B62"/>
    <mergeCell ref="A63:E63"/>
    <mergeCell ref="A64:B64"/>
    <mergeCell ref="A65:B65"/>
    <mergeCell ref="A78:B78"/>
    <mergeCell ref="A79:B79"/>
    <mergeCell ref="A80:B80"/>
    <mergeCell ref="A81:B81"/>
    <mergeCell ref="A84:E84"/>
    <mergeCell ref="A85:B85"/>
    <mergeCell ref="A72:B72"/>
    <mergeCell ref="A73:B73"/>
    <mergeCell ref="A74:B74"/>
    <mergeCell ref="A75:B75"/>
    <mergeCell ref="A76:B76"/>
    <mergeCell ref="A77:B77"/>
    <mergeCell ref="A92:B92"/>
    <mergeCell ref="A93:B93"/>
    <mergeCell ref="A94:B94"/>
    <mergeCell ref="A95:B95"/>
    <mergeCell ref="A96:B96"/>
    <mergeCell ref="A97:E97"/>
    <mergeCell ref="A86:B86"/>
    <mergeCell ref="A87:E87"/>
    <mergeCell ref="A88:B88"/>
    <mergeCell ref="A89:B89"/>
    <mergeCell ref="A90:B90"/>
    <mergeCell ref="A91:B91"/>
    <mergeCell ref="A108:B108"/>
    <mergeCell ref="A110:B110"/>
    <mergeCell ref="A111:B111"/>
    <mergeCell ref="A112:B112"/>
    <mergeCell ref="A113:B113"/>
    <mergeCell ref="A114:B114"/>
    <mergeCell ref="A98:B98"/>
    <mergeCell ref="A99:B99"/>
    <mergeCell ref="A101:B101"/>
    <mergeCell ref="A102:B102"/>
    <mergeCell ref="A105:E105"/>
    <mergeCell ref="A106:E106"/>
    <mergeCell ref="A121:B121"/>
    <mergeCell ref="A122:B122"/>
    <mergeCell ref="A123:B123"/>
    <mergeCell ref="A124:B124"/>
    <mergeCell ref="A125:B125"/>
    <mergeCell ref="A127:B127"/>
    <mergeCell ref="A115:B115"/>
    <mergeCell ref="A116:B116"/>
    <mergeCell ref="A117:B117"/>
    <mergeCell ref="A118:B118"/>
    <mergeCell ref="A119:B119"/>
    <mergeCell ref="A120:B120"/>
    <mergeCell ref="A136:B139"/>
    <mergeCell ref="C139:D139"/>
    <mergeCell ref="A140:B143"/>
    <mergeCell ref="C143:D143"/>
    <mergeCell ref="A144:D144"/>
    <mergeCell ref="A128:B128"/>
    <mergeCell ref="A129:B129"/>
    <mergeCell ref="A130:B130"/>
    <mergeCell ref="A131:B131"/>
    <mergeCell ref="A134:E134"/>
    <mergeCell ref="A135:B135"/>
  </mergeCells>
  <pageMargins left="0.511811024" right="0.511811024" top="0.78740157499999996" bottom="0.78740157499999996" header="0.31496062000000002" footer="0.31496062000000002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9"/>
  <sheetViews>
    <sheetView topLeftCell="A127" workbookViewId="0">
      <selection activeCell="E19" sqref="E19"/>
    </sheetView>
  </sheetViews>
  <sheetFormatPr defaultRowHeight="15" x14ac:dyDescent="0.25"/>
  <cols>
    <col min="1" max="1" width="21.42578125" customWidth="1"/>
    <col min="2" max="2" width="31.140625" customWidth="1"/>
    <col min="3" max="3" width="13.42578125" customWidth="1"/>
    <col min="4" max="4" width="10.140625" customWidth="1"/>
    <col min="5" max="5" width="18.7109375" customWidth="1"/>
  </cols>
  <sheetData>
    <row r="1" spans="1:6" x14ac:dyDescent="0.25">
      <c r="A1" s="25"/>
      <c r="B1" s="25"/>
      <c r="C1" s="26" t="s">
        <v>124</v>
      </c>
      <c r="D1" s="27"/>
      <c r="E1" s="25"/>
      <c r="F1" s="25"/>
    </row>
    <row r="2" spans="1:6" x14ac:dyDescent="0.25">
      <c r="A2" s="25"/>
      <c r="B2" s="25"/>
      <c r="C2" s="26" t="s">
        <v>123</v>
      </c>
      <c r="D2" s="27"/>
      <c r="E2" s="25"/>
      <c r="F2" s="25"/>
    </row>
    <row r="3" spans="1:6" x14ac:dyDescent="0.25">
      <c r="A3" s="25"/>
      <c r="B3" s="25"/>
      <c r="C3" s="65"/>
      <c r="D3" s="27"/>
      <c r="E3" s="25"/>
      <c r="F3" s="25"/>
    </row>
    <row r="4" spans="1:6" ht="15.75" x14ac:dyDescent="0.25">
      <c r="A4" s="25"/>
      <c r="B4" s="25"/>
      <c r="C4" s="28" t="s">
        <v>122</v>
      </c>
      <c r="D4" s="27"/>
      <c r="E4" s="25"/>
      <c r="F4" s="25"/>
    </row>
    <row r="5" spans="1:6" ht="15.75" thickBot="1" x14ac:dyDescent="0.3">
      <c r="A5" s="29"/>
      <c r="B5" s="29"/>
      <c r="C5" s="30"/>
      <c r="D5" s="31"/>
      <c r="E5" s="32"/>
      <c r="F5" s="25"/>
    </row>
    <row r="6" spans="1:6" ht="16.5" customHeight="1" x14ac:dyDescent="0.25">
      <c r="A6" s="518" t="s">
        <v>127</v>
      </c>
      <c r="B6" s="519"/>
      <c r="C6" s="519"/>
      <c r="D6" s="519"/>
      <c r="E6" s="520"/>
      <c r="F6" s="25"/>
    </row>
    <row r="7" spans="1:6" ht="15" customHeight="1" x14ac:dyDescent="0.25">
      <c r="A7" s="521" t="s">
        <v>0</v>
      </c>
      <c r="B7" s="522"/>
      <c r="C7" s="522"/>
      <c r="D7" s="522"/>
      <c r="E7" s="523"/>
      <c r="F7" s="25"/>
    </row>
    <row r="8" spans="1:6" ht="15" customHeight="1" x14ac:dyDescent="0.25">
      <c r="A8" s="524"/>
      <c r="B8" s="525"/>
      <c r="C8" s="111"/>
      <c r="D8" s="111"/>
      <c r="E8" s="112"/>
      <c r="F8" s="25"/>
    </row>
    <row r="9" spans="1:6" ht="25.5" customHeight="1" x14ac:dyDescent="0.25">
      <c r="A9" s="526" t="s">
        <v>1</v>
      </c>
      <c r="B9" s="527"/>
      <c r="C9" s="113" t="s">
        <v>2</v>
      </c>
      <c r="D9" s="113" t="s">
        <v>3</v>
      </c>
      <c r="E9" s="114" t="s">
        <v>122</v>
      </c>
      <c r="F9" s="25"/>
    </row>
    <row r="10" spans="1:6" x14ac:dyDescent="0.25">
      <c r="A10" s="528" t="s">
        <v>95</v>
      </c>
      <c r="B10" s="529"/>
      <c r="C10" s="529"/>
      <c r="D10" s="529"/>
      <c r="E10" s="530"/>
      <c r="F10" s="25"/>
    </row>
    <row r="11" spans="1:6" x14ac:dyDescent="0.25">
      <c r="A11" s="531" t="s">
        <v>4</v>
      </c>
      <c r="B11" s="381"/>
      <c r="C11" s="115" t="s">
        <v>5</v>
      </c>
      <c r="D11" s="116">
        <v>112</v>
      </c>
      <c r="E11" s="58">
        <v>5000</v>
      </c>
      <c r="F11" s="25"/>
    </row>
    <row r="12" spans="1:6" x14ac:dyDescent="0.25">
      <c r="A12" s="531" t="s">
        <v>6</v>
      </c>
      <c r="B12" s="381"/>
      <c r="C12" s="117" t="s">
        <v>7</v>
      </c>
      <c r="D12" s="118">
        <v>112</v>
      </c>
      <c r="E12" s="58"/>
      <c r="F12" s="25"/>
    </row>
    <row r="13" spans="1:6" x14ac:dyDescent="0.25">
      <c r="A13" s="349" t="s">
        <v>85</v>
      </c>
      <c r="B13" s="350"/>
      <c r="C13" s="119">
        <v>339014</v>
      </c>
      <c r="D13" s="120">
        <v>112</v>
      </c>
      <c r="E13" s="16">
        <f>SUM(E11:E12)</f>
        <v>5000</v>
      </c>
      <c r="F13" s="25"/>
    </row>
    <row r="14" spans="1:6" x14ac:dyDescent="0.25">
      <c r="A14" s="531" t="s">
        <v>8</v>
      </c>
      <c r="B14" s="381"/>
      <c r="C14" s="117" t="s">
        <v>9</v>
      </c>
      <c r="D14" s="117">
        <v>112</v>
      </c>
      <c r="E14" s="58"/>
      <c r="F14" s="25"/>
    </row>
    <row r="15" spans="1:6" x14ac:dyDescent="0.25">
      <c r="A15" s="349" t="s">
        <v>85</v>
      </c>
      <c r="B15" s="350"/>
      <c r="C15" s="119">
        <v>339018</v>
      </c>
      <c r="D15" s="119">
        <v>112</v>
      </c>
      <c r="E15" s="16">
        <f>SUM(E14)</f>
        <v>0</v>
      </c>
      <c r="F15" s="25"/>
    </row>
    <row r="16" spans="1:6" x14ac:dyDescent="0.25">
      <c r="A16" s="531" t="s">
        <v>10</v>
      </c>
      <c r="B16" s="381"/>
      <c r="C16" s="115" t="s">
        <v>11</v>
      </c>
      <c r="D16" s="116">
        <v>112</v>
      </c>
      <c r="E16" s="58">
        <v>32000</v>
      </c>
      <c r="F16" s="25"/>
    </row>
    <row r="17" spans="1:6" x14ac:dyDescent="0.25">
      <c r="A17" s="349" t="s">
        <v>85</v>
      </c>
      <c r="B17" s="350"/>
      <c r="C17" s="119">
        <v>339020</v>
      </c>
      <c r="D17" s="120">
        <v>112</v>
      </c>
      <c r="E17" s="16">
        <f>SUM(E16)</f>
        <v>32000</v>
      </c>
      <c r="F17" s="25"/>
    </row>
    <row r="18" spans="1:6" x14ac:dyDescent="0.25">
      <c r="A18" s="531" t="s">
        <v>12</v>
      </c>
      <c r="B18" s="381"/>
      <c r="C18" s="117" t="s">
        <v>13</v>
      </c>
      <c r="D18" s="118">
        <v>112</v>
      </c>
      <c r="E18" s="58">
        <v>43957</v>
      </c>
      <c r="F18" s="25"/>
    </row>
    <row r="19" spans="1:6" x14ac:dyDescent="0.25">
      <c r="A19" s="531" t="s">
        <v>14</v>
      </c>
      <c r="B19" s="381"/>
      <c r="C19" s="117" t="s">
        <v>15</v>
      </c>
      <c r="D19" s="118">
        <v>112</v>
      </c>
      <c r="E19" s="58"/>
      <c r="F19" s="25"/>
    </row>
    <row r="20" spans="1:6" x14ac:dyDescent="0.25">
      <c r="A20" s="349" t="s">
        <v>85</v>
      </c>
      <c r="B20" s="350"/>
      <c r="C20" s="119">
        <v>339030</v>
      </c>
      <c r="D20" s="120">
        <v>112</v>
      </c>
      <c r="E20" s="16">
        <f>SUM(E18:E19)</f>
        <v>43957</v>
      </c>
      <c r="F20" s="25"/>
    </row>
    <row r="21" spans="1:6" x14ac:dyDescent="0.25">
      <c r="A21" s="532" t="s">
        <v>103</v>
      </c>
      <c r="B21" s="533"/>
      <c r="C21" s="117" t="s">
        <v>16</v>
      </c>
      <c r="D21" s="118">
        <v>112</v>
      </c>
      <c r="E21" s="58"/>
      <c r="F21" s="25"/>
    </row>
    <row r="22" spans="1:6" x14ac:dyDescent="0.25">
      <c r="A22" s="349" t="s">
        <v>85</v>
      </c>
      <c r="B22" s="350"/>
      <c r="C22" s="119">
        <v>339031</v>
      </c>
      <c r="D22" s="120">
        <v>112</v>
      </c>
      <c r="E22" s="16">
        <f>SUM(E21)</f>
        <v>0</v>
      </c>
      <c r="F22" s="25"/>
    </row>
    <row r="23" spans="1:6" x14ac:dyDescent="0.25">
      <c r="A23" s="531" t="s">
        <v>17</v>
      </c>
      <c r="B23" s="381"/>
      <c r="C23" s="115" t="s">
        <v>18</v>
      </c>
      <c r="D23" s="116">
        <v>112</v>
      </c>
      <c r="E23" s="58"/>
      <c r="F23" s="25"/>
    </row>
    <row r="24" spans="1:6" x14ac:dyDescent="0.25">
      <c r="A24" s="349" t="s">
        <v>85</v>
      </c>
      <c r="B24" s="350"/>
      <c r="C24" s="119">
        <v>339032</v>
      </c>
      <c r="D24" s="120">
        <v>112</v>
      </c>
      <c r="E24" s="16">
        <f>SUM(E23)</f>
        <v>0</v>
      </c>
      <c r="F24" s="25"/>
    </row>
    <row r="25" spans="1:6" x14ac:dyDescent="0.25">
      <c r="A25" s="531" t="s">
        <v>19</v>
      </c>
      <c r="B25" s="381"/>
      <c r="C25" s="117" t="s">
        <v>20</v>
      </c>
      <c r="D25" s="118">
        <v>112</v>
      </c>
      <c r="E25" s="58"/>
      <c r="F25" s="25"/>
    </row>
    <row r="26" spans="1:6" x14ac:dyDescent="0.25">
      <c r="A26" s="531" t="s">
        <v>21</v>
      </c>
      <c r="B26" s="381"/>
      <c r="C26" s="115" t="s">
        <v>22</v>
      </c>
      <c r="D26" s="116">
        <v>112</v>
      </c>
      <c r="E26" s="58"/>
      <c r="F26" s="25"/>
    </row>
    <row r="27" spans="1:6" x14ac:dyDescent="0.25">
      <c r="A27" s="531" t="s">
        <v>23</v>
      </c>
      <c r="B27" s="381"/>
      <c r="C27" s="117" t="s">
        <v>24</v>
      </c>
      <c r="D27" s="118">
        <v>112</v>
      </c>
      <c r="E27" s="58"/>
      <c r="F27" s="25"/>
    </row>
    <row r="28" spans="1:6" x14ac:dyDescent="0.25">
      <c r="A28" s="349" t="s">
        <v>85</v>
      </c>
      <c r="B28" s="350"/>
      <c r="C28" s="119">
        <v>339033</v>
      </c>
      <c r="D28" s="120">
        <v>112</v>
      </c>
      <c r="E28" s="16">
        <f>SUM(E25:E27)</f>
        <v>0</v>
      </c>
      <c r="F28" s="25"/>
    </row>
    <row r="29" spans="1:6" x14ac:dyDescent="0.25">
      <c r="A29" s="531" t="s">
        <v>25</v>
      </c>
      <c r="B29" s="381"/>
      <c r="C29" s="115" t="s">
        <v>26</v>
      </c>
      <c r="D29" s="116">
        <v>112</v>
      </c>
      <c r="E29" s="58"/>
      <c r="F29" s="25"/>
    </row>
    <row r="30" spans="1:6" x14ac:dyDescent="0.25">
      <c r="A30" s="531" t="s">
        <v>27</v>
      </c>
      <c r="B30" s="381"/>
      <c r="C30" s="117" t="s">
        <v>28</v>
      </c>
      <c r="D30" s="118">
        <v>112</v>
      </c>
      <c r="E30" s="58"/>
      <c r="F30" s="25"/>
    </row>
    <row r="31" spans="1:6" x14ac:dyDescent="0.25">
      <c r="A31" s="349" t="s">
        <v>85</v>
      </c>
      <c r="B31" s="350"/>
      <c r="C31" s="119">
        <v>339035</v>
      </c>
      <c r="D31" s="120">
        <v>112</v>
      </c>
      <c r="E31" s="16">
        <f>SUM(E29:E30)</f>
        <v>0</v>
      </c>
      <c r="F31" s="25"/>
    </row>
    <row r="32" spans="1:6" x14ac:dyDescent="0.25">
      <c r="A32" s="531" t="s">
        <v>29</v>
      </c>
      <c r="B32" s="381"/>
      <c r="C32" s="115" t="s">
        <v>30</v>
      </c>
      <c r="D32" s="116">
        <v>112</v>
      </c>
      <c r="E32" s="58">
        <v>4000</v>
      </c>
      <c r="F32" s="25"/>
    </row>
    <row r="33" spans="1:6" x14ac:dyDescent="0.25">
      <c r="A33" s="531" t="s">
        <v>31</v>
      </c>
      <c r="B33" s="381"/>
      <c r="C33" s="117" t="s">
        <v>32</v>
      </c>
      <c r="D33" s="118">
        <v>112</v>
      </c>
      <c r="E33" s="58">
        <v>2000</v>
      </c>
      <c r="F33" s="25"/>
    </row>
    <row r="34" spans="1:6" x14ac:dyDescent="0.25">
      <c r="A34" s="531" t="s">
        <v>33</v>
      </c>
      <c r="B34" s="381"/>
      <c r="C34" s="115" t="s">
        <v>34</v>
      </c>
      <c r="D34" s="116">
        <v>112</v>
      </c>
      <c r="E34" s="58">
        <v>4000</v>
      </c>
      <c r="F34" s="25"/>
    </row>
    <row r="35" spans="1:6" x14ac:dyDescent="0.25">
      <c r="A35" s="531" t="s">
        <v>35</v>
      </c>
      <c r="B35" s="381"/>
      <c r="C35" s="117" t="s">
        <v>36</v>
      </c>
      <c r="D35" s="116">
        <v>112</v>
      </c>
      <c r="E35" s="58"/>
      <c r="F35" s="25"/>
    </row>
    <row r="36" spans="1:6" x14ac:dyDescent="0.25">
      <c r="A36" s="349" t="s">
        <v>85</v>
      </c>
      <c r="B36" s="350"/>
      <c r="C36" s="119">
        <v>339036</v>
      </c>
      <c r="D36" s="120">
        <v>112</v>
      </c>
      <c r="E36" s="16">
        <f>SUM(E32:E35)</f>
        <v>10000</v>
      </c>
      <c r="F36" s="25"/>
    </row>
    <row r="37" spans="1:6" x14ac:dyDescent="0.25">
      <c r="A37" s="531" t="s">
        <v>38</v>
      </c>
      <c r="B37" s="381"/>
      <c r="C37" s="117" t="s">
        <v>37</v>
      </c>
      <c r="D37" s="118">
        <v>112</v>
      </c>
      <c r="E37" s="58">
        <v>1489359</v>
      </c>
      <c r="F37" s="25"/>
    </row>
    <row r="38" spans="1:6" x14ac:dyDescent="0.25">
      <c r="A38" s="531" t="s">
        <v>39</v>
      </c>
      <c r="B38" s="381"/>
      <c r="C38" s="115" t="s">
        <v>40</v>
      </c>
      <c r="D38" s="116">
        <v>112</v>
      </c>
      <c r="E38" s="58"/>
      <c r="F38" s="25"/>
    </row>
    <row r="39" spans="1:6" x14ac:dyDescent="0.25">
      <c r="A39" s="349" t="s">
        <v>85</v>
      </c>
      <c r="B39" s="350"/>
      <c r="C39" s="119">
        <v>339037</v>
      </c>
      <c r="D39" s="120">
        <v>112</v>
      </c>
      <c r="E39" s="16">
        <f>SUM(E37:E38)</f>
        <v>1489359</v>
      </c>
      <c r="F39" s="25"/>
    </row>
    <row r="40" spans="1:6" x14ac:dyDescent="0.25">
      <c r="A40" s="531" t="s">
        <v>41</v>
      </c>
      <c r="B40" s="381"/>
      <c r="C40" s="117" t="s">
        <v>42</v>
      </c>
      <c r="D40" s="118">
        <v>112</v>
      </c>
      <c r="E40" s="58">
        <v>400000</v>
      </c>
      <c r="F40" s="25"/>
    </row>
    <row r="41" spans="1:6" x14ac:dyDescent="0.25">
      <c r="A41" s="534" t="s">
        <v>43</v>
      </c>
      <c r="B41" s="404"/>
      <c r="C41" s="116" t="s">
        <v>44</v>
      </c>
      <c r="D41" s="116">
        <v>112</v>
      </c>
      <c r="E41" s="58"/>
      <c r="F41" s="25"/>
    </row>
    <row r="42" spans="1:6" x14ac:dyDescent="0.25">
      <c r="A42" s="534" t="s">
        <v>45</v>
      </c>
      <c r="B42" s="404"/>
      <c r="C42" s="116" t="s">
        <v>46</v>
      </c>
      <c r="D42" s="116">
        <v>112</v>
      </c>
      <c r="E42" s="58"/>
      <c r="F42" s="25"/>
    </row>
    <row r="43" spans="1:6" x14ac:dyDescent="0.25">
      <c r="A43" s="534" t="s">
        <v>47</v>
      </c>
      <c r="B43" s="404"/>
      <c r="C43" s="116" t="s">
        <v>48</v>
      </c>
      <c r="D43" s="116">
        <v>112</v>
      </c>
      <c r="E43" s="58"/>
      <c r="F43" s="25"/>
    </row>
    <row r="44" spans="1:6" x14ac:dyDescent="0.25">
      <c r="A44" s="531" t="s">
        <v>49</v>
      </c>
      <c r="B44" s="381"/>
      <c r="C44" s="115" t="s">
        <v>50</v>
      </c>
      <c r="D44" s="116">
        <v>112</v>
      </c>
      <c r="E44" s="58"/>
      <c r="F44" s="25"/>
    </row>
    <row r="45" spans="1:6" x14ac:dyDescent="0.25">
      <c r="A45" s="531" t="s">
        <v>33</v>
      </c>
      <c r="B45" s="381"/>
      <c r="C45" s="115" t="s">
        <v>51</v>
      </c>
      <c r="D45" s="116">
        <v>112</v>
      </c>
      <c r="E45" s="58"/>
      <c r="F45" s="25"/>
    </row>
    <row r="46" spans="1:6" x14ac:dyDescent="0.25">
      <c r="A46" s="534" t="s">
        <v>52</v>
      </c>
      <c r="B46" s="404"/>
      <c r="C46" s="116" t="s">
        <v>53</v>
      </c>
      <c r="D46" s="116">
        <v>112</v>
      </c>
      <c r="E46" s="58"/>
      <c r="F46" s="25"/>
    </row>
    <row r="47" spans="1:6" x14ac:dyDescent="0.25">
      <c r="A47" s="534" t="s">
        <v>39</v>
      </c>
      <c r="B47" s="404"/>
      <c r="C47" s="116" t="s">
        <v>54</v>
      </c>
      <c r="D47" s="116">
        <v>112</v>
      </c>
      <c r="E47" s="58"/>
      <c r="F47" s="25"/>
    </row>
    <row r="48" spans="1:6" x14ac:dyDescent="0.25">
      <c r="A48" s="534" t="s">
        <v>55</v>
      </c>
      <c r="B48" s="404"/>
      <c r="C48" s="116" t="s">
        <v>56</v>
      </c>
      <c r="D48" s="116">
        <v>112</v>
      </c>
      <c r="E48" s="58"/>
      <c r="F48" s="25"/>
    </row>
    <row r="49" spans="1:6" x14ac:dyDescent="0.25">
      <c r="A49" s="531" t="s">
        <v>35</v>
      </c>
      <c r="B49" s="381"/>
      <c r="C49" s="115" t="s">
        <v>57</v>
      </c>
      <c r="D49" s="116">
        <v>112</v>
      </c>
      <c r="E49" s="58"/>
      <c r="F49" s="25"/>
    </row>
    <row r="50" spans="1:6" x14ac:dyDescent="0.25">
      <c r="A50" s="534" t="s">
        <v>58</v>
      </c>
      <c r="B50" s="404"/>
      <c r="C50" s="116" t="s">
        <v>59</v>
      </c>
      <c r="D50" s="116">
        <v>112</v>
      </c>
      <c r="E50" s="58"/>
      <c r="F50" s="25"/>
    </row>
    <row r="51" spans="1:6" x14ac:dyDescent="0.25">
      <c r="A51" s="349" t="s">
        <v>85</v>
      </c>
      <c r="B51" s="350"/>
      <c r="C51" s="120">
        <v>339039</v>
      </c>
      <c r="D51" s="120">
        <v>112</v>
      </c>
      <c r="E51" s="16">
        <f>SUM(E40:E50)</f>
        <v>400000</v>
      </c>
      <c r="F51" s="25"/>
    </row>
    <row r="52" spans="1:6" x14ac:dyDescent="0.25">
      <c r="A52" s="534" t="s">
        <v>61</v>
      </c>
      <c r="B52" s="404"/>
      <c r="C52" s="116" t="s">
        <v>62</v>
      </c>
      <c r="D52" s="116">
        <v>112</v>
      </c>
      <c r="E52" s="58">
        <v>4500</v>
      </c>
      <c r="F52" s="25"/>
    </row>
    <row r="53" spans="1:6" x14ac:dyDescent="0.25">
      <c r="A53" s="349" t="s">
        <v>85</v>
      </c>
      <c r="B53" s="350"/>
      <c r="C53" s="120">
        <v>339047</v>
      </c>
      <c r="D53" s="120">
        <v>112</v>
      </c>
      <c r="E53" s="16">
        <f>SUM(E52)</f>
        <v>4500</v>
      </c>
      <c r="F53" s="25"/>
    </row>
    <row r="54" spans="1:6" x14ac:dyDescent="0.25">
      <c r="A54" s="534" t="s">
        <v>63</v>
      </c>
      <c r="B54" s="404"/>
      <c r="C54" s="116" t="s">
        <v>64</v>
      </c>
      <c r="D54" s="116">
        <v>112</v>
      </c>
      <c r="E54" s="58"/>
      <c r="F54" s="25"/>
    </row>
    <row r="55" spans="1:6" x14ac:dyDescent="0.25">
      <c r="A55" s="349" t="s">
        <v>85</v>
      </c>
      <c r="B55" s="350"/>
      <c r="C55" s="120">
        <v>339093</v>
      </c>
      <c r="D55" s="120">
        <v>112</v>
      </c>
      <c r="E55" s="16">
        <f>SUM(E54)</f>
        <v>0</v>
      </c>
      <c r="F55" s="25"/>
    </row>
    <row r="56" spans="1:6" x14ac:dyDescent="0.25">
      <c r="A56" s="535" t="s">
        <v>86</v>
      </c>
      <c r="B56" s="536"/>
      <c r="C56" s="121">
        <v>339000</v>
      </c>
      <c r="D56" s="121">
        <v>112</v>
      </c>
      <c r="E56" s="17">
        <f>SUM(E13,E15,E17,E20,E22,E24,E28,E31,E36,E39,E51,E53,E55)</f>
        <v>1984816</v>
      </c>
      <c r="F56" s="25"/>
    </row>
    <row r="57" spans="1:6" x14ac:dyDescent="0.25">
      <c r="A57" s="534" t="s">
        <v>65</v>
      </c>
      <c r="B57" s="404"/>
      <c r="C57" s="116" t="s">
        <v>66</v>
      </c>
      <c r="D57" s="116">
        <v>112</v>
      </c>
      <c r="E57" s="58"/>
      <c r="F57" s="25"/>
    </row>
    <row r="58" spans="1:6" x14ac:dyDescent="0.25">
      <c r="A58" s="349" t="s">
        <v>85</v>
      </c>
      <c r="B58" s="350"/>
      <c r="C58" s="120">
        <v>339147</v>
      </c>
      <c r="D58" s="120">
        <v>112</v>
      </c>
      <c r="E58" s="16">
        <f>SUM(E57)</f>
        <v>0</v>
      </c>
      <c r="F58" s="25"/>
    </row>
    <row r="59" spans="1:6" x14ac:dyDescent="0.25">
      <c r="A59" s="537" t="s">
        <v>67</v>
      </c>
      <c r="B59" s="538"/>
      <c r="C59" s="122" t="s">
        <v>68</v>
      </c>
      <c r="D59" s="116">
        <v>112</v>
      </c>
      <c r="E59" s="58"/>
      <c r="F59" s="25"/>
    </row>
    <row r="60" spans="1:6" x14ac:dyDescent="0.25">
      <c r="A60" s="349" t="s">
        <v>85</v>
      </c>
      <c r="B60" s="350"/>
      <c r="C60" s="120">
        <v>339147</v>
      </c>
      <c r="D60" s="120">
        <v>112</v>
      </c>
      <c r="E60" s="16">
        <f>SUM(E59)</f>
        <v>0</v>
      </c>
      <c r="F60" s="25"/>
    </row>
    <row r="61" spans="1:6" x14ac:dyDescent="0.25">
      <c r="A61" s="539" t="s">
        <v>86</v>
      </c>
      <c r="B61" s="540"/>
      <c r="C61" s="123">
        <v>339100</v>
      </c>
      <c r="D61" s="123">
        <v>112</v>
      </c>
      <c r="E61" s="103">
        <f>SUM(E58,E60)</f>
        <v>0</v>
      </c>
      <c r="F61" s="25"/>
    </row>
    <row r="62" spans="1:6" x14ac:dyDescent="0.25">
      <c r="A62" s="541" t="s">
        <v>129</v>
      </c>
      <c r="B62" s="542"/>
      <c r="C62" s="124"/>
      <c r="D62" s="125"/>
      <c r="E62" s="104">
        <f>SUM(E56,E61)</f>
        <v>1984816</v>
      </c>
      <c r="F62" s="25"/>
    </row>
    <row r="63" spans="1:6" x14ac:dyDescent="0.25">
      <c r="A63" s="543" t="s">
        <v>96</v>
      </c>
      <c r="B63" s="544"/>
      <c r="C63" s="544"/>
      <c r="D63" s="544"/>
      <c r="E63" s="545"/>
      <c r="F63" s="25"/>
    </row>
    <row r="64" spans="1:6" x14ac:dyDescent="0.25">
      <c r="A64" s="534" t="s">
        <v>14</v>
      </c>
      <c r="B64" s="404"/>
      <c r="C64" s="116" t="s">
        <v>69</v>
      </c>
      <c r="D64" s="116">
        <v>112</v>
      </c>
      <c r="E64" s="58"/>
      <c r="F64" s="25"/>
    </row>
    <row r="65" spans="1:6" x14ac:dyDescent="0.25">
      <c r="A65" s="349" t="s">
        <v>85</v>
      </c>
      <c r="B65" s="350"/>
      <c r="C65" s="120">
        <v>449030</v>
      </c>
      <c r="D65" s="120">
        <v>112</v>
      </c>
      <c r="E65" s="16">
        <f>SUM(E64)</f>
        <v>0</v>
      </c>
      <c r="F65" s="25"/>
    </row>
    <row r="66" spans="1:6" x14ac:dyDescent="0.25">
      <c r="A66" s="534" t="s">
        <v>70</v>
      </c>
      <c r="B66" s="404"/>
      <c r="C66" s="116" t="s">
        <v>71</v>
      </c>
      <c r="D66" s="116">
        <v>112</v>
      </c>
      <c r="E66" s="58"/>
      <c r="F66" s="25"/>
    </row>
    <row r="67" spans="1:6" x14ac:dyDescent="0.25">
      <c r="A67" s="349" t="s">
        <v>85</v>
      </c>
      <c r="B67" s="350"/>
      <c r="C67" s="120">
        <v>449036</v>
      </c>
      <c r="D67" s="120">
        <v>112</v>
      </c>
      <c r="E67" s="16">
        <f>SUM(E66)</f>
        <v>0</v>
      </c>
      <c r="F67" s="25"/>
    </row>
    <row r="68" spans="1:6" x14ac:dyDescent="0.25">
      <c r="A68" s="534" t="s">
        <v>70</v>
      </c>
      <c r="B68" s="404"/>
      <c r="C68" s="116" t="s">
        <v>72</v>
      </c>
      <c r="D68" s="116">
        <v>112</v>
      </c>
      <c r="E68" s="58">
        <v>2000</v>
      </c>
      <c r="F68" s="25"/>
    </row>
    <row r="69" spans="1:6" x14ac:dyDescent="0.25">
      <c r="A69" s="349" t="s">
        <v>85</v>
      </c>
      <c r="B69" s="350"/>
      <c r="C69" s="120">
        <v>449039</v>
      </c>
      <c r="D69" s="120">
        <v>112</v>
      </c>
      <c r="E69" s="16">
        <f>SUM(E68)</f>
        <v>2000</v>
      </c>
      <c r="F69" s="25"/>
    </row>
    <row r="70" spans="1:6" x14ac:dyDescent="0.25">
      <c r="A70" s="534" t="s">
        <v>73</v>
      </c>
      <c r="B70" s="404"/>
      <c r="C70" s="116" t="s">
        <v>74</v>
      </c>
      <c r="D70" s="116">
        <v>112</v>
      </c>
      <c r="E70" s="58"/>
      <c r="F70" s="25"/>
    </row>
    <row r="71" spans="1:6" x14ac:dyDescent="0.25">
      <c r="A71" s="349" t="s">
        <v>85</v>
      </c>
      <c r="B71" s="350"/>
      <c r="C71" s="120">
        <v>449051</v>
      </c>
      <c r="D71" s="120">
        <v>112</v>
      </c>
      <c r="E71" s="16">
        <f>E70</f>
        <v>0</v>
      </c>
      <c r="F71" s="25"/>
    </row>
    <row r="72" spans="1:6" x14ac:dyDescent="0.25">
      <c r="A72" s="534" t="s">
        <v>75</v>
      </c>
      <c r="B72" s="404"/>
      <c r="C72" s="116" t="s">
        <v>76</v>
      </c>
      <c r="D72" s="116">
        <v>112</v>
      </c>
      <c r="E72" s="58">
        <v>72000</v>
      </c>
      <c r="F72" s="25"/>
    </row>
    <row r="73" spans="1:6" x14ac:dyDescent="0.25">
      <c r="A73" s="534" t="s">
        <v>77</v>
      </c>
      <c r="B73" s="404"/>
      <c r="C73" s="116" t="s">
        <v>78</v>
      </c>
      <c r="D73" s="116">
        <v>112</v>
      </c>
      <c r="E73" s="58"/>
      <c r="F73" s="25"/>
    </row>
    <row r="74" spans="1:6" x14ac:dyDescent="0.25">
      <c r="A74" s="534" t="s">
        <v>79</v>
      </c>
      <c r="B74" s="404"/>
      <c r="C74" s="116" t="s">
        <v>80</v>
      </c>
      <c r="D74" s="116">
        <v>112</v>
      </c>
      <c r="E74" s="58"/>
      <c r="F74" s="25"/>
    </row>
    <row r="75" spans="1:6" x14ac:dyDescent="0.25">
      <c r="A75" s="349" t="s">
        <v>85</v>
      </c>
      <c r="B75" s="350"/>
      <c r="C75" s="120">
        <v>449052</v>
      </c>
      <c r="D75" s="120">
        <v>112</v>
      </c>
      <c r="E75" s="16">
        <f>SUM(E72:E74)</f>
        <v>72000</v>
      </c>
      <c r="F75" s="25"/>
    </row>
    <row r="76" spans="1:6" x14ac:dyDescent="0.25">
      <c r="A76" s="553" t="s">
        <v>86</v>
      </c>
      <c r="B76" s="554"/>
      <c r="C76" s="126">
        <v>449000</v>
      </c>
      <c r="D76" s="126">
        <v>112</v>
      </c>
      <c r="E76" s="105">
        <f>SUM(E65,E67,E69,E71,E75)</f>
        <v>74000</v>
      </c>
      <c r="F76" s="25"/>
    </row>
    <row r="77" spans="1:6" x14ac:dyDescent="0.25">
      <c r="A77" s="534" t="s">
        <v>81</v>
      </c>
      <c r="B77" s="404"/>
      <c r="C77" s="116" t="s">
        <v>82</v>
      </c>
      <c r="D77" s="116">
        <v>112</v>
      </c>
      <c r="E77" s="58"/>
      <c r="F77" s="25"/>
    </row>
    <row r="78" spans="1:6" ht="15" customHeight="1" x14ac:dyDescent="0.25">
      <c r="A78" s="349" t="s">
        <v>85</v>
      </c>
      <c r="B78" s="350"/>
      <c r="C78" s="127">
        <v>459061</v>
      </c>
      <c r="D78" s="127">
        <v>112</v>
      </c>
      <c r="E78" s="16">
        <f>SUM(E77)</f>
        <v>0</v>
      </c>
      <c r="F78" s="25"/>
    </row>
    <row r="79" spans="1:6" x14ac:dyDescent="0.25">
      <c r="A79" s="546" t="s">
        <v>86</v>
      </c>
      <c r="B79" s="547"/>
      <c r="C79" s="128">
        <v>459000</v>
      </c>
      <c r="D79" s="128">
        <v>112</v>
      </c>
      <c r="E79" s="106">
        <f>SUM(E78)</f>
        <v>0</v>
      </c>
      <c r="F79" s="25"/>
    </row>
    <row r="80" spans="1:6" x14ac:dyDescent="0.25">
      <c r="A80" s="548" t="s">
        <v>131</v>
      </c>
      <c r="B80" s="549"/>
      <c r="C80" s="129"/>
      <c r="D80" s="129"/>
      <c r="E80" s="107">
        <f>SUM(E76,E79)</f>
        <v>74000</v>
      </c>
      <c r="F80" s="25"/>
    </row>
    <row r="81" spans="1:6" ht="15.75" thickBot="1" x14ac:dyDescent="0.3">
      <c r="A81" s="550" t="s">
        <v>130</v>
      </c>
      <c r="B81" s="551"/>
      <c r="C81" s="131"/>
      <c r="D81" s="130"/>
      <c r="E81" s="15">
        <f>SUM(E62,E80)</f>
        <v>2058816</v>
      </c>
      <c r="F81" s="25"/>
    </row>
    <row r="82" spans="1:6" x14ac:dyDescent="0.25">
      <c r="A82" s="25"/>
      <c r="B82" s="25"/>
      <c r="C82" s="25"/>
      <c r="D82" s="25"/>
      <c r="E82" s="25"/>
      <c r="F82" s="25"/>
    </row>
    <row r="83" spans="1:6" x14ac:dyDescent="0.25">
      <c r="A83" s="25"/>
      <c r="B83" s="25"/>
      <c r="C83" s="25"/>
      <c r="D83" s="25"/>
      <c r="E83" s="25"/>
      <c r="F83" s="25"/>
    </row>
    <row r="84" spans="1:6" ht="15" customHeight="1" x14ac:dyDescent="0.25">
      <c r="A84" s="552" t="s">
        <v>87</v>
      </c>
      <c r="B84" s="552"/>
      <c r="C84" s="552"/>
      <c r="D84" s="552"/>
      <c r="E84" s="552"/>
      <c r="F84" s="25"/>
    </row>
    <row r="85" spans="1:6" ht="15.75" thickBot="1" x14ac:dyDescent="0.3">
      <c r="A85" s="340"/>
      <c r="B85" s="340"/>
      <c r="C85" s="132"/>
      <c r="D85" s="133"/>
      <c r="E85" s="134"/>
      <c r="F85" s="25"/>
    </row>
    <row r="86" spans="1:6" ht="25.5" thickBot="1" x14ac:dyDescent="0.3">
      <c r="A86" s="341" t="s">
        <v>1</v>
      </c>
      <c r="B86" s="342"/>
      <c r="C86" s="136" t="s">
        <v>2</v>
      </c>
      <c r="D86" s="136" t="s">
        <v>3</v>
      </c>
      <c r="E86" s="135" t="s">
        <v>122</v>
      </c>
      <c r="F86" s="25"/>
    </row>
    <row r="87" spans="1:6" ht="15.75" thickBot="1" x14ac:dyDescent="0.3">
      <c r="A87" s="346" t="s">
        <v>95</v>
      </c>
      <c r="B87" s="347"/>
      <c r="C87" s="347"/>
      <c r="D87" s="347"/>
      <c r="E87" s="348"/>
      <c r="F87" s="25"/>
    </row>
    <row r="88" spans="1:6" x14ac:dyDescent="0.25">
      <c r="A88" s="303" t="s">
        <v>8</v>
      </c>
      <c r="B88" s="304"/>
      <c r="C88" s="140">
        <v>339018</v>
      </c>
      <c r="D88" s="141">
        <v>100</v>
      </c>
      <c r="E88" s="58">
        <v>553797</v>
      </c>
      <c r="F88" s="25"/>
    </row>
    <row r="89" spans="1:6" x14ac:dyDescent="0.25">
      <c r="A89" s="303" t="s">
        <v>12</v>
      </c>
      <c r="B89" s="304"/>
      <c r="C89" s="138">
        <v>339030</v>
      </c>
      <c r="D89" s="141">
        <v>100</v>
      </c>
      <c r="E89" s="58">
        <v>14000</v>
      </c>
      <c r="F89" s="25"/>
    </row>
    <row r="90" spans="1:6" x14ac:dyDescent="0.25">
      <c r="A90" s="303" t="s">
        <v>88</v>
      </c>
      <c r="B90" s="304"/>
      <c r="C90" s="140">
        <v>339031</v>
      </c>
      <c r="D90" s="142">
        <v>100</v>
      </c>
      <c r="E90" s="58">
        <v>6000</v>
      </c>
      <c r="F90" s="25"/>
    </row>
    <row r="91" spans="1:6" x14ac:dyDescent="0.25">
      <c r="A91" s="303" t="s">
        <v>104</v>
      </c>
      <c r="B91" s="304"/>
      <c r="C91" s="138">
        <v>339032</v>
      </c>
      <c r="D91" s="144">
        <v>100</v>
      </c>
      <c r="E91" s="58"/>
      <c r="F91" s="25"/>
    </row>
    <row r="92" spans="1:6" x14ac:dyDescent="0.25">
      <c r="A92" s="303" t="s">
        <v>89</v>
      </c>
      <c r="B92" s="304"/>
      <c r="C92" s="139">
        <v>339033</v>
      </c>
      <c r="D92" s="143">
        <v>100</v>
      </c>
      <c r="E92" s="58">
        <v>6000</v>
      </c>
      <c r="F92" s="25"/>
    </row>
    <row r="93" spans="1:6" x14ac:dyDescent="0.25">
      <c r="A93" s="303" t="s">
        <v>90</v>
      </c>
      <c r="B93" s="304"/>
      <c r="C93" s="138">
        <v>339036</v>
      </c>
      <c r="D93" s="144">
        <v>100</v>
      </c>
      <c r="E93" s="58"/>
      <c r="F93" s="25"/>
    </row>
    <row r="94" spans="1:6" x14ac:dyDescent="0.25">
      <c r="A94" s="303" t="s">
        <v>60</v>
      </c>
      <c r="B94" s="304"/>
      <c r="C94" s="137">
        <v>339039</v>
      </c>
      <c r="D94" s="145">
        <v>100</v>
      </c>
      <c r="E94" s="58"/>
      <c r="F94" s="25"/>
    </row>
    <row r="95" spans="1:6" x14ac:dyDescent="0.25">
      <c r="A95" s="355" t="s">
        <v>83</v>
      </c>
      <c r="B95" s="356"/>
      <c r="C95" s="147">
        <v>339000</v>
      </c>
      <c r="D95" s="146">
        <v>100</v>
      </c>
      <c r="E95" s="17">
        <f>SUM(E88:E94)</f>
        <v>579797</v>
      </c>
      <c r="F95" s="25"/>
    </row>
    <row r="96" spans="1:6" ht="15.75" thickBot="1" x14ac:dyDescent="0.3">
      <c r="A96" s="555" t="s">
        <v>129</v>
      </c>
      <c r="B96" s="556"/>
      <c r="C96" s="148"/>
      <c r="D96" s="149"/>
      <c r="E96" s="18">
        <f>E95</f>
        <v>579797</v>
      </c>
      <c r="F96" s="25"/>
    </row>
    <row r="97" spans="1:6" ht="15.75" thickBot="1" x14ac:dyDescent="0.3">
      <c r="A97" s="314" t="s">
        <v>96</v>
      </c>
      <c r="B97" s="315"/>
      <c r="C97" s="315"/>
      <c r="D97" s="315"/>
      <c r="E97" s="316"/>
      <c r="F97" s="25"/>
    </row>
    <row r="98" spans="1:6" x14ac:dyDescent="0.25">
      <c r="A98" s="317" t="s">
        <v>75</v>
      </c>
      <c r="B98" s="318"/>
      <c r="C98" s="138">
        <v>449052</v>
      </c>
      <c r="D98" s="144">
        <v>100</v>
      </c>
      <c r="E98" s="58"/>
      <c r="F98" s="25"/>
    </row>
    <row r="99" spans="1:6" x14ac:dyDescent="0.25">
      <c r="A99" s="353" t="s">
        <v>83</v>
      </c>
      <c r="B99" s="354"/>
      <c r="C99" s="150">
        <v>449000</v>
      </c>
      <c r="D99" s="151">
        <v>100</v>
      </c>
      <c r="E99" s="11">
        <f>SUM(E98)</f>
        <v>0</v>
      </c>
      <c r="F99" s="25"/>
    </row>
    <row r="100" spans="1:6" ht="15" customHeight="1" x14ac:dyDescent="0.25">
      <c r="A100" s="100" t="s">
        <v>84</v>
      </c>
      <c r="B100" s="153"/>
      <c r="C100" s="152">
        <v>449000</v>
      </c>
      <c r="D100" s="152">
        <v>100</v>
      </c>
      <c r="E100" s="108">
        <f>SUM(E99)</f>
        <v>0</v>
      </c>
      <c r="F100" s="25"/>
    </row>
    <row r="101" spans="1:6" x14ac:dyDescent="0.25">
      <c r="A101" s="558" t="s">
        <v>131</v>
      </c>
      <c r="B101" s="559"/>
      <c r="C101" s="154"/>
      <c r="D101" s="154"/>
      <c r="E101" s="21">
        <f>E100</f>
        <v>0</v>
      </c>
      <c r="F101" s="25"/>
    </row>
    <row r="102" spans="1:6" ht="15.75" thickBot="1" x14ac:dyDescent="0.3">
      <c r="A102" s="319" t="s">
        <v>130</v>
      </c>
      <c r="B102" s="376"/>
      <c r="C102" s="131"/>
      <c r="D102" s="130"/>
      <c r="E102" s="15">
        <f>SUM(E96,E101)</f>
        <v>579797</v>
      </c>
      <c r="F102" s="25"/>
    </row>
    <row r="103" spans="1:6" x14ac:dyDescent="0.25">
      <c r="A103" s="25"/>
      <c r="B103" s="25"/>
      <c r="C103" s="25"/>
      <c r="D103" s="25"/>
      <c r="E103" s="25"/>
      <c r="F103" s="25"/>
    </row>
    <row r="104" spans="1:6" ht="15.75" thickBot="1" x14ac:dyDescent="0.3">
      <c r="A104" s="25"/>
      <c r="B104" s="25"/>
      <c r="C104" s="25"/>
      <c r="D104" s="25"/>
      <c r="E104" s="25"/>
      <c r="F104" s="25"/>
    </row>
    <row r="105" spans="1:6" ht="14.25" customHeight="1" x14ac:dyDescent="0.25">
      <c r="A105" s="560" t="s">
        <v>91</v>
      </c>
      <c r="B105" s="561"/>
      <c r="C105" s="561"/>
      <c r="D105" s="561"/>
      <c r="E105" s="562"/>
      <c r="F105" s="25"/>
    </row>
    <row r="106" spans="1:6" ht="29.25" customHeight="1" x14ac:dyDescent="0.25">
      <c r="A106" s="563" t="s">
        <v>92</v>
      </c>
      <c r="B106" s="552"/>
      <c r="C106" s="552"/>
      <c r="D106" s="552"/>
      <c r="E106" s="564"/>
      <c r="F106" s="25"/>
    </row>
    <row r="107" spans="1:6" ht="15.75" thickBot="1" x14ac:dyDescent="0.3">
      <c r="A107" s="157"/>
      <c r="B107" s="156"/>
      <c r="C107" s="155"/>
      <c r="D107" s="158"/>
      <c r="E107" s="159"/>
      <c r="F107" s="25"/>
    </row>
    <row r="108" spans="1:6" ht="25.5" customHeight="1" thickBot="1" x14ac:dyDescent="0.3">
      <c r="A108" s="368" t="s">
        <v>1</v>
      </c>
      <c r="B108" s="557"/>
      <c r="C108" s="136" t="s">
        <v>2</v>
      </c>
      <c r="D108" s="136" t="s">
        <v>3</v>
      </c>
      <c r="E108" s="160" t="s">
        <v>122</v>
      </c>
      <c r="F108" s="25"/>
    </row>
    <row r="109" spans="1:6" ht="38.25" customHeight="1" thickBot="1" x14ac:dyDescent="0.3">
      <c r="A109" s="161" t="s">
        <v>95</v>
      </c>
      <c r="B109" s="162"/>
      <c r="C109" s="162"/>
      <c r="D109" s="162"/>
      <c r="E109" s="163"/>
      <c r="F109" s="25"/>
    </row>
    <row r="110" spans="1:6" x14ac:dyDescent="0.25">
      <c r="A110" s="303" t="s">
        <v>4</v>
      </c>
      <c r="B110" s="304"/>
      <c r="C110" s="140" t="s">
        <v>5</v>
      </c>
      <c r="D110" s="144">
        <v>112</v>
      </c>
      <c r="E110" s="58">
        <v>20000</v>
      </c>
      <c r="F110" s="25"/>
    </row>
    <row r="111" spans="1:6" x14ac:dyDescent="0.25">
      <c r="A111" s="303" t="s">
        <v>93</v>
      </c>
      <c r="B111" s="304"/>
      <c r="C111" s="140" t="s">
        <v>7</v>
      </c>
      <c r="D111" s="144">
        <v>112</v>
      </c>
      <c r="E111" s="58"/>
      <c r="F111" s="25"/>
    </row>
    <row r="112" spans="1:6" x14ac:dyDescent="0.25">
      <c r="A112" s="321" t="s">
        <v>85</v>
      </c>
      <c r="B112" s="322"/>
      <c r="C112" s="164">
        <v>339014</v>
      </c>
      <c r="D112" s="127">
        <v>112</v>
      </c>
      <c r="E112" s="16">
        <f>SUM(E110:E111)</f>
        <v>20000</v>
      </c>
      <c r="F112" s="25"/>
    </row>
    <row r="113" spans="1:6" x14ac:dyDescent="0.25">
      <c r="A113" s="303" t="s">
        <v>12</v>
      </c>
      <c r="B113" s="304"/>
      <c r="C113" s="138">
        <v>339030</v>
      </c>
      <c r="D113" s="144">
        <v>112</v>
      </c>
      <c r="E113" s="58"/>
      <c r="F113" s="25"/>
    </row>
    <row r="114" spans="1:6" x14ac:dyDescent="0.25">
      <c r="A114" s="321" t="s">
        <v>85</v>
      </c>
      <c r="B114" s="322"/>
      <c r="C114" s="165">
        <v>339030</v>
      </c>
      <c r="D114" s="127">
        <v>112</v>
      </c>
      <c r="E114" s="16">
        <f>SUM(E113)</f>
        <v>0</v>
      </c>
      <c r="F114" s="25"/>
    </row>
    <row r="115" spans="1:6" x14ac:dyDescent="0.25">
      <c r="A115" s="303" t="s">
        <v>19</v>
      </c>
      <c r="B115" s="304"/>
      <c r="C115" s="138" t="s">
        <v>20</v>
      </c>
      <c r="D115" s="144">
        <v>112</v>
      </c>
      <c r="E115" s="58"/>
      <c r="F115" s="25"/>
    </row>
    <row r="116" spans="1:6" ht="12.75" customHeight="1" x14ac:dyDescent="0.25">
      <c r="A116" s="303" t="s">
        <v>21</v>
      </c>
      <c r="B116" s="304"/>
      <c r="C116" s="138" t="s">
        <v>22</v>
      </c>
      <c r="D116" s="144">
        <v>112</v>
      </c>
      <c r="E116" s="58"/>
      <c r="F116" s="25"/>
    </row>
    <row r="117" spans="1:6" x14ac:dyDescent="0.25">
      <c r="A117" s="321" t="s">
        <v>85</v>
      </c>
      <c r="B117" s="322"/>
      <c r="C117" s="165">
        <v>339033</v>
      </c>
      <c r="D117" s="127">
        <v>112</v>
      </c>
      <c r="E117" s="16">
        <f>SUM(E115:E116)</f>
        <v>0</v>
      </c>
      <c r="F117" s="25"/>
    </row>
    <row r="118" spans="1:6" x14ac:dyDescent="0.25">
      <c r="A118" s="303" t="s">
        <v>29</v>
      </c>
      <c r="B118" s="304"/>
      <c r="C118" s="138">
        <v>339036</v>
      </c>
      <c r="D118" s="144">
        <v>112</v>
      </c>
      <c r="E118" s="58"/>
      <c r="F118" s="25"/>
    </row>
    <row r="119" spans="1:6" s="1" customFormat="1" ht="15.75" customHeight="1" x14ac:dyDescent="0.25">
      <c r="A119" s="321" t="s">
        <v>85</v>
      </c>
      <c r="B119" s="322"/>
      <c r="C119" s="165">
        <v>339036</v>
      </c>
      <c r="D119" s="127">
        <v>112</v>
      </c>
      <c r="E119" s="16">
        <f>SUM(E118)</f>
        <v>0</v>
      </c>
      <c r="F119" s="25"/>
    </row>
    <row r="120" spans="1:6" x14ac:dyDescent="0.25">
      <c r="A120" s="303" t="s">
        <v>94</v>
      </c>
      <c r="B120" s="304"/>
      <c r="C120" s="138">
        <v>339039</v>
      </c>
      <c r="D120" s="144">
        <v>112</v>
      </c>
      <c r="E120" s="58">
        <v>4000</v>
      </c>
      <c r="F120" s="25"/>
    </row>
    <row r="121" spans="1:6" x14ac:dyDescent="0.25">
      <c r="A121" s="321" t="s">
        <v>85</v>
      </c>
      <c r="B121" s="322"/>
      <c r="C121" s="165">
        <v>339039</v>
      </c>
      <c r="D121" s="127">
        <v>112</v>
      </c>
      <c r="E121" s="16">
        <f>SUM(E120)</f>
        <v>4000</v>
      </c>
      <c r="F121" s="25"/>
    </row>
    <row r="122" spans="1:6" x14ac:dyDescent="0.25">
      <c r="A122" s="303" t="s">
        <v>63</v>
      </c>
      <c r="B122" s="304"/>
      <c r="C122" s="141">
        <v>339093</v>
      </c>
      <c r="D122" s="144">
        <v>112</v>
      </c>
      <c r="E122" s="58"/>
      <c r="F122" s="25"/>
    </row>
    <row r="123" spans="1:6" x14ac:dyDescent="0.25">
      <c r="A123" s="435" t="s">
        <v>85</v>
      </c>
      <c r="B123" s="436"/>
      <c r="C123" s="86">
        <v>339093</v>
      </c>
      <c r="D123" s="127">
        <v>112</v>
      </c>
      <c r="E123" s="16">
        <f>SUM(E122)</f>
        <v>0</v>
      </c>
      <c r="F123" s="25"/>
    </row>
    <row r="124" spans="1:6" x14ac:dyDescent="0.25">
      <c r="A124" s="363" t="s">
        <v>83</v>
      </c>
      <c r="B124" s="364"/>
      <c r="C124" s="147">
        <v>339000</v>
      </c>
      <c r="D124" s="146">
        <v>112</v>
      </c>
      <c r="E124" s="17">
        <f>SUM(E112,E114,E117,E119,E121,E123,)</f>
        <v>24000</v>
      </c>
      <c r="F124" s="25"/>
    </row>
    <row r="125" spans="1:6" ht="15.75" thickBot="1" x14ac:dyDescent="0.3">
      <c r="A125" s="555" t="s">
        <v>129</v>
      </c>
      <c r="B125" s="556"/>
      <c r="C125" s="148"/>
      <c r="D125" s="149"/>
      <c r="E125" s="18">
        <f>E124</f>
        <v>24000</v>
      </c>
      <c r="F125" s="25"/>
    </row>
    <row r="126" spans="1:6" ht="26.25" customHeight="1" thickBot="1" x14ac:dyDescent="0.3">
      <c r="A126" s="166" t="s">
        <v>96</v>
      </c>
      <c r="B126" s="101"/>
      <c r="C126" s="101"/>
      <c r="D126" s="101"/>
      <c r="E126" s="102"/>
      <c r="F126" s="25"/>
    </row>
    <row r="127" spans="1:6" x14ac:dyDescent="0.25">
      <c r="A127" s="303" t="s">
        <v>75</v>
      </c>
      <c r="B127" s="304"/>
      <c r="C127" s="168">
        <v>449052</v>
      </c>
      <c r="D127" s="145">
        <v>112</v>
      </c>
      <c r="E127" s="58"/>
      <c r="F127" s="25"/>
    </row>
    <row r="128" spans="1:6" x14ac:dyDescent="0.25">
      <c r="A128" s="372" t="s">
        <v>83</v>
      </c>
      <c r="B128" s="574"/>
      <c r="C128" s="150">
        <v>449000</v>
      </c>
      <c r="D128" s="151">
        <v>112</v>
      </c>
      <c r="E128" s="11">
        <f>SUM(E127)</f>
        <v>0</v>
      </c>
      <c r="F128" s="25"/>
    </row>
    <row r="129" spans="1:6" x14ac:dyDescent="0.25">
      <c r="A129" s="374" t="s">
        <v>84</v>
      </c>
      <c r="B129" s="375"/>
      <c r="C129" s="167">
        <v>449000</v>
      </c>
      <c r="D129" s="167">
        <v>112</v>
      </c>
      <c r="E129" s="20">
        <f>SUM(E128)</f>
        <v>0</v>
      </c>
      <c r="F129" s="25"/>
    </row>
    <row r="130" spans="1:6" x14ac:dyDescent="0.25">
      <c r="A130" s="558" t="s">
        <v>131</v>
      </c>
      <c r="B130" s="559"/>
      <c r="C130" s="154"/>
      <c r="D130" s="154"/>
      <c r="E130" s="21">
        <f>E129</f>
        <v>0</v>
      </c>
      <c r="F130" s="25"/>
    </row>
    <row r="131" spans="1:6" ht="15.75" thickBot="1" x14ac:dyDescent="0.3">
      <c r="A131" s="319" t="s">
        <v>130</v>
      </c>
      <c r="B131" s="376"/>
      <c r="C131" s="131"/>
      <c r="D131" s="130"/>
      <c r="E131" s="15">
        <f>SUM(E125,E130)</f>
        <v>24000</v>
      </c>
      <c r="F131" s="25"/>
    </row>
    <row r="132" spans="1:6" x14ac:dyDescent="0.25">
      <c r="A132" s="25"/>
      <c r="B132" s="25"/>
      <c r="C132" s="25"/>
      <c r="D132" s="25"/>
      <c r="E132" s="25"/>
      <c r="F132" s="25"/>
    </row>
    <row r="133" spans="1:6" ht="15.75" thickBot="1" x14ac:dyDescent="0.3">
      <c r="A133" s="25"/>
      <c r="B133" s="25"/>
      <c r="C133" s="25"/>
      <c r="D133" s="25"/>
      <c r="E133" s="25"/>
      <c r="F133" s="25"/>
    </row>
    <row r="134" spans="1:6" x14ac:dyDescent="0.25">
      <c r="A134" s="575" t="s">
        <v>126</v>
      </c>
      <c r="B134" s="576"/>
      <c r="C134" s="576"/>
      <c r="D134" s="576"/>
      <c r="E134" s="577"/>
      <c r="F134" s="25"/>
    </row>
    <row r="135" spans="1:6" ht="25.5" customHeight="1" x14ac:dyDescent="0.25">
      <c r="A135" s="548" t="s">
        <v>1</v>
      </c>
      <c r="B135" s="549"/>
      <c r="C135" s="170" t="s">
        <v>97</v>
      </c>
      <c r="D135" s="170" t="s">
        <v>3</v>
      </c>
      <c r="E135" s="114" t="s">
        <v>122</v>
      </c>
      <c r="F135" s="25"/>
    </row>
    <row r="136" spans="1:6" ht="12.75" customHeight="1" x14ac:dyDescent="0.25">
      <c r="A136" s="565" t="s">
        <v>99</v>
      </c>
      <c r="B136" s="566"/>
      <c r="C136" s="169" t="s">
        <v>98</v>
      </c>
      <c r="D136" s="169">
        <v>112</v>
      </c>
      <c r="E136" s="110">
        <f>E62</f>
        <v>1984816</v>
      </c>
      <c r="F136" s="25"/>
    </row>
    <row r="137" spans="1:6" x14ac:dyDescent="0.25">
      <c r="A137" s="565"/>
      <c r="B137" s="566"/>
      <c r="C137" s="169">
        <v>2994</v>
      </c>
      <c r="D137" s="169">
        <v>100</v>
      </c>
      <c r="E137" s="110">
        <f>E96</f>
        <v>579797</v>
      </c>
      <c r="F137" s="25"/>
    </row>
    <row r="138" spans="1:6" x14ac:dyDescent="0.25">
      <c r="A138" s="565"/>
      <c r="B138" s="566"/>
      <c r="C138" s="169">
        <v>4572</v>
      </c>
      <c r="D138" s="169">
        <v>112</v>
      </c>
      <c r="E138" s="110">
        <f>E125</f>
        <v>24000</v>
      </c>
      <c r="F138" s="25"/>
    </row>
    <row r="139" spans="1:6" ht="15" customHeight="1" x14ac:dyDescent="0.25">
      <c r="A139" s="565"/>
      <c r="B139" s="566"/>
      <c r="C139" s="567" t="s">
        <v>100</v>
      </c>
      <c r="D139" s="567"/>
      <c r="E139" s="109">
        <f>SUM(E136:E138)</f>
        <v>2588613</v>
      </c>
      <c r="F139" s="25"/>
    </row>
    <row r="140" spans="1:6" ht="15" customHeight="1" x14ac:dyDescent="0.25">
      <c r="A140" s="568" t="s">
        <v>101</v>
      </c>
      <c r="B140" s="569"/>
      <c r="C140" s="169" t="s">
        <v>98</v>
      </c>
      <c r="D140" s="169">
        <v>112</v>
      </c>
      <c r="E140" s="110">
        <f>E80</f>
        <v>74000</v>
      </c>
      <c r="F140" s="25"/>
    </row>
    <row r="141" spans="1:6" x14ac:dyDescent="0.25">
      <c r="A141" s="568"/>
      <c r="B141" s="569"/>
      <c r="C141" s="169">
        <v>2994</v>
      </c>
      <c r="D141" s="169">
        <v>100</v>
      </c>
      <c r="E141" s="110">
        <f>E101</f>
        <v>0</v>
      </c>
      <c r="F141" s="25"/>
    </row>
    <row r="142" spans="1:6" x14ac:dyDescent="0.25">
      <c r="A142" s="568"/>
      <c r="B142" s="569"/>
      <c r="C142" s="169">
        <v>4572</v>
      </c>
      <c r="D142" s="169">
        <v>112</v>
      </c>
      <c r="E142" s="110">
        <f>E130</f>
        <v>0</v>
      </c>
      <c r="F142" s="25"/>
    </row>
    <row r="143" spans="1:6" x14ac:dyDescent="0.25">
      <c r="A143" s="570"/>
      <c r="B143" s="571"/>
      <c r="C143" s="567" t="s">
        <v>100</v>
      </c>
      <c r="D143" s="567"/>
      <c r="E143" s="109">
        <f>SUM(E140:E142)</f>
        <v>74000</v>
      </c>
      <c r="F143" s="25"/>
    </row>
    <row r="144" spans="1:6" ht="15.75" thickBot="1" x14ac:dyDescent="0.3">
      <c r="A144" s="572" t="s">
        <v>102</v>
      </c>
      <c r="B144" s="573"/>
      <c r="C144" s="573"/>
      <c r="D144" s="573"/>
      <c r="E144" s="15">
        <f>SUM(E139,E143)</f>
        <v>2662613</v>
      </c>
      <c r="F144" s="25"/>
    </row>
    <row r="145" spans="1:6" x14ac:dyDescent="0.25">
      <c r="A145" s="25"/>
      <c r="B145" s="25"/>
      <c r="C145" s="65"/>
      <c r="D145" s="27"/>
      <c r="E145" s="98"/>
      <c r="F145" s="25"/>
    </row>
    <row r="179" ht="12.75" customHeight="1" x14ac:dyDescent="0.25"/>
  </sheetData>
  <sheetProtection password="DF69" sheet="1" objects="1" scenarios="1" insertColumns="0" insertRows="0" deleteColumns="0" deleteRows="0"/>
  <mergeCells count="125">
    <mergeCell ref="A7:E7"/>
    <mergeCell ref="A8:B8"/>
    <mergeCell ref="A15:B15"/>
    <mergeCell ref="A16:B16"/>
    <mergeCell ref="A17:B17"/>
    <mergeCell ref="A18:B18"/>
    <mergeCell ref="A19:B19"/>
    <mergeCell ref="A20:B20"/>
    <mergeCell ref="A9:B9"/>
    <mergeCell ref="A11:B11"/>
    <mergeCell ref="A12:B12"/>
    <mergeCell ref="A13:B13"/>
    <mergeCell ref="A14:B14"/>
    <mergeCell ref="A27:B27"/>
    <mergeCell ref="A28:B28"/>
    <mergeCell ref="A29:B29"/>
    <mergeCell ref="A30:B30"/>
    <mergeCell ref="A31:B31"/>
    <mergeCell ref="A32:B32"/>
    <mergeCell ref="A21:B21"/>
    <mergeCell ref="A22:B22"/>
    <mergeCell ref="A23:B23"/>
    <mergeCell ref="A24:B24"/>
    <mergeCell ref="A25:B25"/>
    <mergeCell ref="A26:B26"/>
    <mergeCell ref="A39:B39"/>
    <mergeCell ref="A40:B40"/>
    <mergeCell ref="A41:B41"/>
    <mergeCell ref="A42:B42"/>
    <mergeCell ref="A43:B43"/>
    <mergeCell ref="A44:B44"/>
    <mergeCell ref="A33:B33"/>
    <mergeCell ref="A34:B34"/>
    <mergeCell ref="A35:B35"/>
    <mergeCell ref="A36:B36"/>
    <mergeCell ref="A37:B37"/>
    <mergeCell ref="A38:B38"/>
    <mergeCell ref="A51:B51"/>
    <mergeCell ref="A52:B52"/>
    <mergeCell ref="A53:B53"/>
    <mergeCell ref="A54:B54"/>
    <mergeCell ref="A55:B55"/>
    <mergeCell ref="A56:B56"/>
    <mergeCell ref="A45:B45"/>
    <mergeCell ref="A46:B46"/>
    <mergeCell ref="A47:B47"/>
    <mergeCell ref="A48:B48"/>
    <mergeCell ref="A49:B49"/>
    <mergeCell ref="A50:B50"/>
    <mergeCell ref="A64:B64"/>
    <mergeCell ref="A65:B65"/>
    <mergeCell ref="A66:B66"/>
    <mergeCell ref="A67:B67"/>
    <mergeCell ref="A68:B68"/>
    <mergeCell ref="A57:B57"/>
    <mergeCell ref="A58:B58"/>
    <mergeCell ref="A59:B59"/>
    <mergeCell ref="A61:B61"/>
    <mergeCell ref="A62:B62"/>
    <mergeCell ref="A75:B75"/>
    <mergeCell ref="A76:B76"/>
    <mergeCell ref="A77:B77"/>
    <mergeCell ref="A78:B78"/>
    <mergeCell ref="A80:B80"/>
    <mergeCell ref="A81:B81"/>
    <mergeCell ref="A69:B69"/>
    <mergeCell ref="A70:B70"/>
    <mergeCell ref="A71:B71"/>
    <mergeCell ref="A72:B72"/>
    <mergeCell ref="A73:B73"/>
    <mergeCell ref="A74:B74"/>
    <mergeCell ref="A89:B89"/>
    <mergeCell ref="A90:B90"/>
    <mergeCell ref="A91:B91"/>
    <mergeCell ref="A92:B92"/>
    <mergeCell ref="A93:B93"/>
    <mergeCell ref="A94:B94"/>
    <mergeCell ref="A84:E84"/>
    <mergeCell ref="A85:B85"/>
    <mergeCell ref="A86:B86"/>
    <mergeCell ref="A88:B88"/>
    <mergeCell ref="A87:E87"/>
    <mergeCell ref="A105:E105"/>
    <mergeCell ref="A106:E106"/>
    <mergeCell ref="A95:B95"/>
    <mergeCell ref="A96:B96"/>
    <mergeCell ref="A98:B98"/>
    <mergeCell ref="A99:B99"/>
    <mergeCell ref="A97:E97"/>
    <mergeCell ref="A101:B101"/>
    <mergeCell ref="A102:B102"/>
    <mergeCell ref="A123:B123"/>
    <mergeCell ref="A112:B112"/>
    <mergeCell ref="A113:B113"/>
    <mergeCell ref="A114:B114"/>
    <mergeCell ref="A115:B115"/>
    <mergeCell ref="A116:B116"/>
    <mergeCell ref="A117:B117"/>
    <mergeCell ref="A108:B108"/>
    <mergeCell ref="A110:B110"/>
    <mergeCell ref="A111:B111"/>
    <mergeCell ref="A144:D144"/>
    <mergeCell ref="A134:E134"/>
    <mergeCell ref="A135:B135"/>
    <mergeCell ref="A136:B139"/>
    <mergeCell ref="C139:D139"/>
    <mergeCell ref="A140:B143"/>
    <mergeCell ref="C143:D143"/>
    <mergeCell ref="A6:E6"/>
    <mergeCell ref="A10:E10"/>
    <mergeCell ref="A60:B60"/>
    <mergeCell ref="A63:E63"/>
    <mergeCell ref="A79:B79"/>
    <mergeCell ref="A125:B125"/>
    <mergeCell ref="A127:B127"/>
    <mergeCell ref="A128:B128"/>
    <mergeCell ref="A129:B129"/>
    <mergeCell ref="A130:B130"/>
    <mergeCell ref="A131:B131"/>
    <mergeCell ref="A118:B118"/>
    <mergeCell ref="A119:B119"/>
    <mergeCell ref="A120:B120"/>
    <mergeCell ref="A121:B121"/>
    <mergeCell ref="A122:B122"/>
    <mergeCell ref="A124:B124"/>
  </mergeCells>
  <pageMargins left="0.511811024" right="0.511811024" top="0.78740157499999996" bottom="0.78740157499999996" header="0.31496062000000002" footer="0.31496062000000002"/>
  <pageSetup paperSize="9" orientation="landscape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5"/>
  <sheetViews>
    <sheetView topLeftCell="A127" workbookViewId="0">
      <selection activeCell="E116" sqref="E116"/>
    </sheetView>
  </sheetViews>
  <sheetFormatPr defaultRowHeight="15" x14ac:dyDescent="0.25"/>
  <cols>
    <col min="1" max="1" width="26.85546875" customWidth="1"/>
    <col min="2" max="2" width="28.140625" customWidth="1"/>
    <col min="5" max="5" width="16.5703125" customWidth="1"/>
  </cols>
  <sheetData>
    <row r="1" spans="1:6" x14ac:dyDescent="0.25">
      <c r="A1" s="25"/>
      <c r="B1" s="25"/>
      <c r="C1" s="26" t="s">
        <v>124</v>
      </c>
      <c r="D1" s="27"/>
      <c r="E1" s="25"/>
      <c r="F1" s="25"/>
    </row>
    <row r="2" spans="1:6" x14ac:dyDescent="0.25">
      <c r="A2" s="25"/>
      <c r="B2" s="25"/>
      <c r="C2" s="26" t="s">
        <v>123</v>
      </c>
      <c r="D2" s="27"/>
      <c r="E2" s="25"/>
      <c r="F2" s="25"/>
    </row>
    <row r="3" spans="1:6" x14ac:dyDescent="0.25">
      <c r="A3" s="25"/>
      <c r="B3" s="25"/>
      <c r="C3" s="65"/>
      <c r="D3" s="27"/>
      <c r="E3" s="25"/>
      <c r="F3" s="25"/>
    </row>
    <row r="4" spans="1:6" ht="15.75" x14ac:dyDescent="0.25">
      <c r="A4" s="25"/>
      <c r="B4" s="25"/>
      <c r="C4" s="28" t="s">
        <v>122</v>
      </c>
      <c r="D4" s="27"/>
      <c r="E4" s="25"/>
      <c r="F4" s="25"/>
    </row>
    <row r="5" spans="1:6" ht="15.75" thickBot="1" x14ac:dyDescent="0.3">
      <c r="A5" s="29"/>
      <c r="B5" s="29"/>
      <c r="C5" s="30"/>
      <c r="D5" s="31"/>
      <c r="E5" s="32"/>
      <c r="F5" s="25"/>
    </row>
    <row r="6" spans="1:6" ht="15" customHeight="1" x14ac:dyDescent="0.25">
      <c r="A6" s="518" t="s">
        <v>127</v>
      </c>
      <c r="B6" s="519"/>
      <c r="C6" s="519"/>
      <c r="D6" s="519"/>
      <c r="E6" s="520"/>
      <c r="F6" s="25"/>
    </row>
    <row r="7" spans="1:6" ht="15" customHeight="1" x14ac:dyDescent="0.25">
      <c r="A7" s="521" t="s">
        <v>0</v>
      </c>
      <c r="B7" s="522"/>
      <c r="C7" s="522"/>
      <c r="D7" s="522"/>
      <c r="E7" s="523"/>
      <c r="F7" s="25"/>
    </row>
    <row r="8" spans="1:6" x14ac:dyDescent="0.25">
      <c r="A8" s="524"/>
      <c r="B8" s="525"/>
      <c r="C8" s="111"/>
      <c r="D8" s="111"/>
      <c r="E8" s="112"/>
      <c r="F8" s="25"/>
    </row>
    <row r="9" spans="1:6" ht="24.75" x14ac:dyDescent="0.25">
      <c r="A9" s="526" t="s">
        <v>1</v>
      </c>
      <c r="B9" s="527"/>
      <c r="C9" s="113" t="s">
        <v>2</v>
      </c>
      <c r="D9" s="113" t="s">
        <v>3</v>
      </c>
      <c r="E9" s="114" t="s">
        <v>122</v>
      </c>
      <c r="F9" s="25"/>
    </row>
    <row r="10" spans="1:6" x14ac:dyDescent="0.25">
      <c r="A10" s="528" t="s">
        <v>95</v>
      </c>
      <c r="B10" s="529"/>
      <c r="C10" s="529"/>
      <c r="D10" s="529"/>
      <c r="E10" s="530"/>
      <c r="F10" s="25"/>
    </row>
    <row r="11" spans="1:6" x14ac:dyDescent="0.25">
      <c r="A11" s="531" t="s">
        <v>4</v>
      </c>
      <c r="B11" s="381"/>
      <c r="C11" s="115" t="s">
        <v>5</v>
      </c>
      <c r="D11" s="116">
        <v>112</v>
      </c>
      <c r="E11" s="58">
        <v>120000</v>
      </c>
      <c r="F11" s="25"/>
    </row>
    <row r="12" spans="1:6" x14ac:dyDescent="0.25">
      <c r="A12" s="531" t="s">
        <v>6</v>
      </c>
      <c r="B12" s="381"/>
      <c r="C12" s="117" t="s">
        <v>7</v>
      </c>
      <c r="D12" s="118">
        <v>112</v>
      </c>
      <c r="E12" s="58"/>
      <c r="F12" s="25"/>
    </row>
    <row r="13" spans="1:6" x14ac:dyDescent="0.25">
      <c r="A13" s="349" t="s">
        <v>85</v>
      </c>
      <c r="B13" s="350"/>
      <c r="C13" s="119">
        <v>339014</v>
      </c>
      <c r="D13" s="120">
        <v>112</v>
      </c>
      <c r="E13" s="16">
        <f>SUM(E11:E12)</f>
        <v>120000</v>
      </c>
      <c r="F13" s="25"/>
    </row>
    <row r="14" spans="1:6" x14ac:dyDescent="0.25">
      <c r="A14" s="531" t="s">
        <v>8</v>
      </c>
      <c r="B14" s="381"/>
      <c r="C14" s="117" t="s">
        <v>9</v>
      </c>
      <c r="D14" s="117">
        <v>112</v>
      </c>
      <c r="E14" s="58">
        <v>140000</v>
      </c>
      <c r="F14" s="25"/>
    </row>
    <row r="15" spans="1:6" x14ac:dyDescent="0.25">
      <c r="A15" s="349" t="s">
        <v>85</v>
      </c>
      <c r="B15" s="350"/>
      <c r="C15" s="119">
        <v>339018</v>
      </c>
      <c r="D15" s="119">
        <v>112</v>
      </c>
      <c r="E15" s="16">
        <f>SUM(E14)</f>
        <v>140000</v>
      </c>
      <c r="F15" s="25"/>
    </row>
    <row r="16" spans="1:6" x14ac:dyDescent="0.25">
      <c r="A16" s="531" t="s">
        <v>10</v>
      </c>
      <c r="B16" s="381"/>
      <c r="C16" s="115" t="s">
        <v>11</v>
      </c>
      <c r="D16" s="116">
        <v>112</v>
      </c>
      <c r="E16" s="58">
        <v>185000</v>
      </c>
      <c r="F16" s="25"/>
    </row>
    <row r="17" spans="1:6" x14ac:dyDescent="0.25">
      <c r="A17" s="349" t="s">
        <v>85</v>
      </c>
      <c r="B17" s="350"/>
      <c r="C17" s="119">
        <v>339020</v>
      </c>
      <c r="D17" s="120">
        <v>112</v>
      </c>
      <c r="E17" s="16">
        <f>SUM(E16)</f>
        <v>185000</v>
      </c>
      <c r="F17" s="25"/>
    </row>
    <row r="18" spans="1:6" x14ac:dyDescent="0.25">
      <c r="A18" s="531" t="s">
        <v>12</v>
      </c>
      <c r="B18" s="381"/>
      <c r="C18" s="117" t="s">
        <v>13</v>
      </c>
      <c r="D18" s="118">
        <v>112</v>
      </c>
      <c r="E18" s="58">
        <v>400000</v>
      </c>
      <c r="F18" s="25"/>
    </row>
    <row r="19" spans="1:6" x14ac:dyDescent="0.25">
      <c r="A19" s="531" t="s">
        <v>14</v>
      </c>
      <c r="B19" s="381"/>
      <c r="C19" s="117" t="s">
        <v>15</v>
      </c>
      <c r="D19" s="118">
        <v>112</v>
      </c>
      <c r="E19" s="58"/>
      <c r="F19" s="25"/>
    </row>
    <row r="20" spans="1:6" x14ac:dyDescent="0.25">
      <c r="A20" s="349" t="s">
        <v>85</v>
      </c>
      <c r="B20" s="350"/>
      <c r="C20" s="119">
        <v>339030</v>
      </c>
      <c r="D20" s="120">
        <v>112</v>
      </c>
      <c r="E20" s="16">
        <f>SUM(E18:E19)</f>
        <v>400000</v>
      </c>
      <c r="F20" s="25"/>
    </row>
    <row r="21" spans="1:6" x14ac:dyDescent="0.25">
      <c r="A21" s="532" t="s">
        <v>103</v>
      </c>
      <c r="B21" s="533"/>
      <c r="C21" s="117" t="s">
        <v>16</v>
      </c>
      <c r="D21" s="118">
        <v>112</v>
      </c>
      <c r="E21" s="58"/>
      <c r="F21" s="25"/>
    </row>
    <row r="22" spans="1:6" x14ac:dyDescent="0.25">
      <c r="A22" s="349" t="s">
        <v>85</v>
      </c>
      <c r="B22" s="350"/>
      <c r="C22" s="119">
        <v>339031</v>
      </c>
      <c r="D22" s="120">
        <v>112</v>
      </c>
      <c r="E22" s="16">
        <f>SUM(E21)</f>
        <v>0</v>
      </c>
      <c r="F22" s="25"/>
    </row>
    <row r="23" spans="1:6" x14ac:dyDescent="0.25">
      <c r="A23" s="531" t="s">
        <v>17</v>
      </c>
      <c r="B23" s="381"/>
      <c r="C23" s="115" t="s">
        <v>18</v>
      </c>
      <c r="D23" s="116">
        <v>112</v>
      </c>
      <c r="E23" s="58"/>
      <c r="F23" s="25"/>
    </row>
    <row r="24" spans="1:6" x14ac:dyDescent="0.25">
      <c r="A24" s="349" t="s">
        <v>85</v>
      </c>
      <c r="B24" s="350"/>
      <c r="C24" s="119">
        <v>339032</v>
      </c>
      <c r="D24" s="120">
        <v>112</v>
      </c>
      <c r="E24" s="16">
        <f>SUM(E23)</f>
        <v>0</v>
      </c>
      <c r="F24" s="25"/>
    </row>
    <row r="25" spans="1:6" x14ac:dyDescent="0.25">
      <c r="A25" s="531" t="s">
        <v>19</v>
      </c>
      <c r="B25" s="381"/>
      <c r="C25" s="117" t="s">
        <v>20</v>
      </c>
      <c r="D25" s="118">
        <v>112</v>
      </c>
      <c r="E25" s="58">
        <v>27936.99</v>
      </c>
      <c r="F25" s="25"/>
    </row>
    <row r="26" spans="1:6" x14ac:dyDescent="0.25">
      <c r="A26" s="531" t="s">
        <v>21</v>
      </c>
      <c r="B26" s="381"/>
      <c r="C26" s="115" t="s">
        <v>22</v>
      </c>
      <c r="D26" s="116">
        <v>112</v>
      </c>
      <c r="E26" s="58"/>
      <c r="F26" s="25"/>
    </row>
    <row r="27" spans="1:6" x14ac:dyDescent="0.25">
      <c r="A27" s="531" t="s">
        <v>23</v>
      </c>
      <c r="B27" s="381"/>
      <c r="C27" s="117" t="s">
        <v>24</v>
      </c>
      <c r="D27" s="118">
        <v>112</v>
      </c>
      <c r="E27" s="58"/>
      <c r="F27" s="25"/>
    </row>
    <row r="28" spans="1:6" x14ac:dyDescent="0.25">
      <c r="A28" s="349" t="s">
        <v>85</v>
      </c>
      <c r="B28" s="350"/>
      <c r="C28" s="119">
        <v>339033</v>
      </c>
      <c r="D28" s="120">
        <v>112</v>
      </c>
      <c r="E28" s="16">
        <f>SUM(E25:E27)</f>
        <v>27936.99</v>
      </c>
      <c r="F28" s="25"/>
    </row>
    <row r="29" spans="1:6" x14ac:dyDescent="0.25">
      <c r="A29" s="531" t="s">
        <v>25</v>
      </c>
      <c r="B29" s="381"/>
      <c r="C29" s="115" t="s">
        <v>26</v>
      </c>
      <c r="D29" s="116">
        <v>112</v>
      </c>
      <c r="E29" s="58"/>
      <c r="F29" s="25"/>
    </row>
    <row r="30" spans="1:6" x14ac:dyDescent="0.25">
      <c r="A30" s="531" t="s">
        <v>27</v>
      </c>
      <c r="B30" s="381"/>
      <c r="C30" s="117" t="s">
        <v>28</v>
      </c>
      <c r="D30" s="118">
        <v>112</v>
      </c>
      <c r="E30" s="58"/>
      <c r="F30" s="25"/>
    </row>
    <row r="31" spans="1:6" x14ac:dyDescent="0.25">
      <c r="A31" s="349" t="s">
        <v>85</v>
      </c>
      <c r="B31" s="350"/>
      <c r="C31" s="119">
        <v>339035</v>
      </c>
      <c r="D31" s="120">
        <v>112</v>
      </c>
      <c r="E31" s="16">
        <f>SUM(E29:E30)</f>
        <v>0</v>
      </c>
      <c r="F31" s="25"/>
    </row>
    <row r="32" spans="1:6" x14ac:dyDescent="0.25">
      <c r="A32" s="531" t="s">
        <v>29</v>
      </c>
      <c r="B32" s="381"/>
      <c r="C32" s="115" t="s">
        <v>30</v>
      </c>
      <c r="D32" s="116">
        <v>112</v>
      </c>
      <c r="E32" s="58">
        <v>25000</v>
      </c>
      <c r="F32" s="25"/>
    </row>
    <row r="33" spans="1:6" x14ac:dyDescent="0.25">
      <c r="A33" s="531" t="s">
        <v>31</v>
      </c>
      <c r="B33" s="381"/>
      <c r="C33" s="117" t="s">
        <v>32</v>
      </c>
      <c r="D33" s="118">
        <v>112</v>
      </c>
      <c r="E33" s="58">
        <v>10000</v>
      </c>
      <c r="F33" s="25"/>
    </row>
    <row r="34" spans="1:6" x14ac:dyDescent="0.25">
      <c r="A34" s="531" t="s">
        <v>33</v>
      </c>
      <c r="B34" s="381"/>
      <c r="C34" s="115" t="s">
        <v>34</v>
      </c>
      <c r="D34" s="116">
        <v>112</v>
      </c>
      <c r="E34" s="58"/>
      <c r="F34" s="25"/>
    </row>
    <row r="35" spans="1:6" x14ac:dyDescent="0.25">
      <c r="A35" s="531" t="s">
        <v>35</v>
      </c>
      <c r="B35" s="381"/>
      <c r="C35" s="117" t="s">
        <v>36</v>
      </c>
      <c r="D35" s="116">
        <v>112</v>
      </c>
      <c r="E35" s="58"/>
      <c r="F35" s="25"/>
    </row>
    <row r="36" spans="1:6" x14ac:dyDescent="0.25">
      <c r="A36" s="349" t="s">
        <v>85</v>
      </c>
      <c r="B36" s="350"/>
      <c r="C36" s="119">
        <v>339036</v>
      </c>
      <c r="D36" s="120">
        <v>112</v>
      </c>
      <c r="E36" s="16">
        <f>SUM(E32:E35)</f>
        <v>35000</v>
      </c>
      <c r="F36" s="25"/>
    </row>
    <row r="37" spans="1:6" x14ac:dyDescent="0.25">
      <c r="A37" s="531" t="s">
        <v>38</v>
      </c>
      <c r="B37" s="381"/>
      <c r="C37" s="117" t="s">
        <v>37</v>
      </c>
      <c r="D37" s="118">
        <v>112</v>
      </c>
      <c r="E37" s="58">
        <v>1710691</v>
      </c>
      <c r="F37" s="25"/>
    </row>
    <row r="38" spans="1:6" x14ac:dyDescent="0.25">
      <c r="A38" s="531" t="s">
        <v>39</v>
      </c>
      <c r="B38" s="381"/>
      <c r="C38" s="115" t="s">
        <v>40</v>
      </c>
      <c r="D38" s="116">
        <v>112</v>
      </c>
      <c r="E38" s="58"/>
      <c r="F38" s="25"/>
    </row>
    <row r="39" spans="1:6" x14ac:dyDescent="0.25">
      <c r="A39" s="349" t="s">
        <v>85</v>
      </c>
      <c r="B39" s="350"/>
      <c r="C39" s="119">
        <v>339037</v>
      </c>
      <c r="D39" s="120">
        <v>112</v>
      </c>
      <c r="E39" s="16">
        <f>SUM(E37:E38)</f>
        <v>1710691</v>
      </c>
      <c r="F39" s="25"/>
    </row>
    <row r="40" spans="1:6" x14ac:dyDescent="0.25">
      <c r="A40" s="531" t="s">
        <v>41</v>
      </c>
      <c r="B40" s="381"/>
      <c r="C40" s="117" t="s">
        <v>42</v>
      </c>
      <c r="D40" s="118">
        <v>112</v>
      </c>
      <c r="E40" s="58">
        <v>700000</v>
      </c>
      <c r="F40" s="25"/>
    </row>
    <row r="41" spans="1:6" x14ac:dyDescent="0.25">
      <c r="A41" s="534" t="s">
        <v>43</v>
      </c>
      <c r="B41" s="404"/>
      <c r="C41" s="116" t="s">
        <v>44</v>
      </c>
      <c r="D41" s="116">
        <v>112</v>
      </c>
      <c r="E41" s="58"/>
      <c r="F41" s="25"/>
    </row>
    <row r="42" spans="1:6" x14ac:dyDescent="0.25">
      <c r="A42" s="534" t="s">
        <v>45</v>
      </c>
      <c r="B42" s="404"/>
      <c r="C42" s="116" t="s">
        <v>46</v>
      </c>
      <c r="D42" s="116">
        <v>112</v>
      </c>
      <c r="E42" s="58"/>
      <c r="F42" s="25"/>
    </row>
    <row r="43" spans="1:6" x14ac:dyDescent="0.25">
      <c r="A43" s="534" t="s">
        <v>47</v>
      </c>
      <c r="B43" s="404"/>
      <c r="C43" s="116" t="s">
        <v>48</v>
      </c>
      <c r="D43" s="116">
        <v>112</v>
      </c>
      <c r="E43" s="58"/>
      <c r="F43" s="25"/>
    </row>
    <row r="44" spans="1:6" x14ac:dyDescent="0.25">
      <c r="A44" s="531" t="s">
        <v>49</v>
      </c>
      <c r="B44" s="381"/>
      <c r="C44" s="115" t="s">
        <v>50</v>
      </c>
      <c r="D44" s="116">
        <v>112</v>
      </c>
      <c r="E44" s="58"/>
      <c r="F44" s="25"/>
    </row>
    <row r="45" spans="1:6" x14ac:dyDescent="0.25">
      <c r="A45" s="531" t="s">
        <v>33</v>
      </c>
      <c r="B45" s="381"/>
      <c r="C45" s="115" t="s">
        <v>51</v>
      </c>
      <c r="D45" s="116">
        <v>112</v>
      </c>
      <c r="E45" s="58"/>
      <c r="F45" s="25"/>
    </row>
    <row r="46" spans="1:6" x14ac:dyDescent="0.25">
      <c r="A46" s="534" t="s">
        <v>52</v>
      </c>
      <c r="B46" s="404"/>
      <c r="C46" s="116" t="s">
        <v>53</v>
      </c>
      <c r="D46" s="116">
        <v>112</v>
      </c>
      <c r="E46" s="58"/>
      <c r="F46" s="25"/>
    </row>
    <row r="47" spans="1:6" x14ac:dyDescent="0.25">
      <c r="A47" s="534" t="s">
        <v>39</v>
      </c>
      <c r="B47" s="404"/>
      <c r="C47" s="116" t="s">
        <v>54</v>
      </c>
      <c r="D47" s="116">
        <v>112</v>
      </c>
      <c r="E47" s="58"/>
      <c r="F47" s="25"/>
    </row>
    <row r="48" spans="1:6" x14ac:dyDescent="0.25">
      <c r="A48" s="534" t="s">
        <v>55</v>
      </c>
      <c r="B48" s="404"/>
      <c r="C48" s="116" t="s">
        <v>56</v>
      </c>
      <c r="D48" s="116">
        <v>112</v>
      </c>
      <c r="E48" s="58"/>
      <c r="F48" s="25"/>
    </row>
    <row r="49" spans="1:6" x14ac:dyDescent="0.25">
      <c r="A49" s="531" t="s">
        <v>35</v>
      </c>
      <c r="B49" s="381"/>
      <c r="C49" s="115" t="s">
        <v>57</v>
      </c>
      <c r="D49" s="116">
        <v>112</v>
      </c>
      <c r="E49" s="58"/>
      <c r="F49" s="25"/>
    </row>
    <row r="50" spans="1:6" x14ac:dyDescent="0.25">
      <c r="A50" s="534" t="s">
        <v>58</v>
      </c>
      <c r="B50" s="404"/>
      <c r="C50" s="116" t="s">
        <v>59</v>
      </c>
      <c r="D50" s="116">
        <v>112</v>
      </c>
      <c r="E50" s="58">
        <v>20000</v>
      </c>
      <c r="F50" s="25"/>
    </row>
    <row r="51" spans="1:6" x14ac:dyDescent="0.25">
      <c r="A51" s="349" t="s">
        <v>85</v>
      </c>
      <c r="B51" s="350"/>
      <c r="C51" s="120">
        <v>339039</v>
      </c>
      <c r="D51" s="120">
        <v>112</v>
      </c>
      <c r="E51" s="16">
        <f>SUM(E40:E50)</f>
        <v>720000</v>
      </c>
      <c r="F51" s="25"/>
    </row>
    <row r="52" spans="1:6" x14ac:dyDescent="0.25">
      <c r="A52" s="534" t="s">
        <v>61</v>
      </c>
      <c r="B52" s="404"/>
      <c r="C52" s="116" t="s">
        <v>62</v>
      </c>
      <c r="D52" s="116">
        <v>112</v>
      </c>
      <c r="E52" s="58">
        <v>12000</v>
      </c>
      <c r="F52" s="25"/>
    </row>
    <row r="53" spans="1:6" x14ac:dyDescent="0.25">
      <c r="A53" s="349" t="s">
        <v>85</v>
      </c>
      <c r="B53" s="350"/>
      <c r="C53" s="120">
        <v>339047</v>
      </c>
      <c r="D53" s="120">
        <v>112</v>
      </c>
      <c r="E53" s="16">
        <f>SUM(E52)</f>
        <v>12000</v>
      </c>
      <c r="F53" s="25"/>
    </row>
    <row r="54" spans="1:6" x14ac:dyDescent="0.25">
      <c r="A54" s="534" t="s">
        <v>63</v>
      </c>
      <c r="B54" s="404"/>
      <c r="C54" s="116" t="s">
        <v>64</v>
      </c>
      <c r="D54" s="116">
        <v>112</v>
      </c>
      <c r="E54" s="58"/>
      <c r="F54" s="25"/>
    </row>
    <row r="55" spans="1:6" x14ac:dyDescent="0.25">
      <c r="A55" s="349" t="s">
        <v>85</v>
      </c>
      <c r="B55" s="350"/>
      <c r="C55" s="120">
        <v>339093</v>
      </c>
      <c r="D55" s="120">
        <v>112</v>
      </c>
      <c r="E55" s="16">
        <f>SUM(E54)</f>
        <v>0</v>
      </c>
      <c r="F55" s="25"/>
    </row>
    <row r="56" spans="1:6" x14ac:dyDescent="0.25">
      <c r="A56" s="535" t="s">
        <v>86</v>
      </c>
      <c r="B56" s="536"/>
      <c r="C56" s="121">
        <v>339000</v>
      </c>
      <c r="D56" s="121">
        <v>112</v>
      </c>
      <c r="E56" s="17">
        <f>SUM(E13,E15,E17,E20,E22,E24,E28,E31,E36,E39,E51,E53,E55)</f>
        <v>3350627.99</v>
      </c>
      <c r="F56" s="25"/>
    </row>
    <row r="57" spans="1:6" x14ac:dyDescent="0.25">
      <c r="A57" s="534" t="s">
        <v>65</v>
      </c>
      <c r="B57" s="404"/>
      <c r="C57" s="116" t="s">
        <v>66</v>
      </c>
      <c r="D57" s="116">
        <v>112</v>
      </c>
      <c r="E57" s="58"/>
      <c r="F57" s="25"/>
    </row>
    <row r="58" spans="1:6" x14ac:dyDescent="0.25">
      <c r="A58" s="349" t="s">
        <v>85</v>
      </c>
      <c r="B58" s="350"/>
      <c r="C58" s="120">
        <v>339147</v>
      </c>
      <c r="D58" s="120">
        <v>112</v>
      </c>
      <c r="E58" s="16">
        <f>SUM(E57)</f>
        <v>0</v>
      </c>
      <c r="F58" s="25"/>
    </row>
    <row r="59" spans="1:6" x14ac:dyDescent="0.25">
      <c r="A59" s="537" t="s">
        <v>67</v>
      </c>
      <c r="B59" s="538"/>
      <c r="C59" s="122" t="s">
        <v>68</v>
      </c>
      <c r="D59" s="116">
        <v>112</v>
      </c>
      <c r="E59" s="58"/>
      <c r="F59" s="25"/>
    </row>
    <row r="60" spans="1:6" x14ac:dyDescent="0.25">
      <c r="A60" s="349" t="s">
        <v>85</v>
      </c>
      <c r="B60" s="350"/>
      <c r="C60" s="120">
        <v>339147</v>
      </c>
      <c r="D60" s="120">
        <v>112</v>
      </c>
      <c r="E60" s="16">
        <f>SUM(E59)</f>
        <v>0</v>
      </c>
      <c r="F60" s="25"/>
    </row>
    <row r="61" spans="1:6" x14ac:dyDescent="0.25">
      <c r="A61" s="539" t="s">
        <v>86</v>
      </c>
      <c r="B61" s="540"/>
      <c r="C61" s="123">
        <v>339100</v>
      </c>
      <c r="D61" s="123">
        <v>112</v>
      </c>
      <c r="E61" s="103">
        <f>SUM(E58,E60)</f>
        <v>0</v>
      </c>
      <c r="F61" s="25"/>
    </row>
    <row r="62" spans="1:6" x14ac:dyDescent="0.25">
      <c r="A62" s="541" t="s">
        <v>129</v>
      </c>
      <c r="B62" s="542"/>
      <c r="C62" s="124"/>
      <c r="D62" s="125"/>
      <c r="E62" s="104">
        <f>SUM(E56,E61)</f>
        <v>3350627.99</v>
      </c>
      <c r="F62" s="25"/>
    </row>
    <row r="63" spans="1:6" x14ac:dyDescent="0.25">
      <c r="A63" s="543" t="s">
        <v>96</v>
      </c>
      <c r="B63" s="544"/>
      <c r="C63" s="544"/>
      <c r="D63" s="544"/>
      <c r="E63" s="545"/>
      <c r="F63" s="25"/>
    </row>
    <row r="64" spans="1:6" x14ac:dyDescent="0.25">
      <c r="A64" s="534" t="s">
        <v>14</v>
      </c>
      <c r="B64" s="404"/>
      <c r="C64" s="116" t="s">
        <v>69</v>
      </c>
      <c r="D64" s="116">
        <v>112</v>
      </c>
      <c r="E64" s="58"/>
      <c r="F64" s="25"/>
    </row>
    <row r="65" spans="1:6" x14ac:dyDescent="0.25">
      <c r="A65" s="349" t="s">
        <v>85</v>
      </c>
      <c r="B65" s="350"/>
      <c r="C65" s="120">
        <v>449030</v>
      </c>
      <c r="D65" s="120">
        <v>112</v>
      </c>
      <c r="E65" s="16">
        <f>SUM(E64)</f>
        <v>0</v>
      </c>
      <c r="F65" s="25"/>
    </row>
    <row r="66" spans="1:6" x14ac:dyDescent="0.25">
      <c r="A66" s="534" t="s">
        <v>70</v>
      </c>
      <c r="B66" s="404"/>
      <c r="C66" s="116" t="s">
        <v>71</v>
      </c>
      <c r="D66" s="116">
        <v>112</v>
      </c>
      <c r="E66" s="58"/>
      <c r="F66" s="25"/>
    </row>
    <row r="67" spans="1:6" x14ac:dyDescent="0.25">
      <c r="A67" s="349" t="s">
        <v>85</v>
      </c>
      <c r="B67" s="350"/>
      <c r="C67" s="120">
        <v>449036</v>
      </c>
      <c r="D67" s="120">
        <v>112</v>
      </c>
      <c r="E67" s="16">
        <f>SUM(E66)</f>
        <v>0</v>
      </c>
      <c r="F67" s="25"/>
    </row>
    <row r="68" spans="1:6" x14ac:dyDescent="0.25">
      <c r="A68" s="534" t="s">
        <v>70</v>
      </c>
      <c r="B68" s="404"/>
      <c r="C68" s="116" t="s">
        <v>72</v>
      </c>
      <c r="D68" s="116">
        <v>112</v>
      </c>
      <c r="E68" s="58"/>
      <c r="F68" s="25"/>
    </row>
    <row r="69" spans="1:6" x14ac:dyDescent="0.25">
      <c r="A69" s="349" t="s">
        <v>85</v>
      </c>
      <c r="B69" s="350"/>
      <c r="C69" s="120">
        <v>449039</v>
      </c>
      <c r="D69" s="120">
        <v>112</v>
      </c>
      <c r="E69" s="16">
        <f>SUM(E68)</f>
        <v>0</v>
      </c>
      <c r="F69" s="25"/>
    </row>
    <row r="70" spans="1:6" x14ac:dyDescent="0.25">
      <c r="A70" s="534" t="s">
        <v>73</v>
      </c>
      <c r="B70" s="404"/>
      <c r="C70" s="116" t="s">
        <v>74</v>
      </c>
      <c r="D70" s="116">
        <v>112</v>
      </c>
      <c r="E70" s="58"/>
      <c r="F70" s="25"/>
    </row>
    <row r="71" spans="1:6" x14ac:dyDescent="0.25">
      <c r="A71" s="349" t="s">
        <v>85</v>
      </c>
      <c r="B71" s="350"/>
      <c r="C71" s="120">
        <v>449051</v>
      </c>
      <c r="D71" s="120">
        <v>112</v>
      </c>
      <c r="E71" s="16">
        <f>E70</f>
        <v>0</v>
      </c>
      <c r="F71" s="25"/>
    </row>
    <row r="72" spans="1:6" x14ac:dyDescent="0.25">
      <c r="A72" s="534" t="s">
        <v>75</v>
      </c>
      <c r="B72" s="404"/>
      <c r="C72" s="116" t="s">
        <v>76</v>
      </c>
      <c r="D72" s="116">
        <v>112</v>
      </c>
      <c r="E72" s="58">
        <v>100000</v>
      </c>
      <c r="F72" s="25"/>
    </row>
    <row r="73" spans="1:6" x14ac:dyDescent="0.25">
      <c r="A73" s="534" t="s">
        <v>77</v>
      </c>
      <c r="B73" s="404"/>
      <c r="C73" s="116" t="s">
        <v>78</v>
      </c>
      <c r="D73" s="116">
        <v>112</v>
      </c>
      <c r="E73" s="58">
        <v>50000</v>
      </c>
      <c r="F73" s="25"/>
    </row>
    <row r="74" spans="1:6" x14ac:dyDescent="0.25">
      <c r="A74" s="534" t="s">
        <v>79</v>
      </c>
      <c r="B74" s="404"/>
      <c r="C74" s="116" t="s">
        <v>80</v>
      </c>
      <c r="D74" s="116">
        <v>112</v>
      </c>
      <c r="E74" s="58"/>
      <c r="F74" s="25"/>
    </row>
    <row r="75" spans="1:6" x14ac:dyDescent="0.25">
      <c r="A75" s="349" t="s">
        <v>85</v>
      </c>
      <c r="B75" s="350"/>
      <c r="C75" s="120">
        <v>449052</v>
      </c>
      <c r="D75" s="120">
        <v>112</v>
      </c>
      <c r="E75" s="16">
        <f>SUM(E72:E74)</f>
        <v>150000</v>
      </c>
      <c r="F75" s="25"/>
    </row>
    <row r="76" spans="1:6" x14ac:dyDescent="0.25">
      <c r="A76" s="553" t="s">
        <v>86</v>
      </c>
      <c r="B76" s="554"/>
      <c r="C76" s="126">
        <v>449000</v>
      </c>
      <c r="D76" s="126">
        <v>112</v>
      </c>
      <c r="E76" s="105">
        <f>SUM(E65,E67,E69,E71,E75)</f>
        <v>150000</v>
      </c>
      <c r="F76" s="25"/>
    </row>
    <row r="77" spans="1:6" x14ac:dyDescent="0.25">
      <c r="A77" s="534" t="s">
        <v>81</v>
      </c>
      <c r="B77" s="404"/>
      <c r="C77" s="116" t="s">
        <v>82</v>
      </c>
      <c r="D77" s="116">
        <v>112</v>
      </c>
      <c r="E77" s="58"/>
      <c r="F77" s="25"/>
    </row>
    <row r="78" spans="1:6" x14ac:dyDescent="0.25">
      <c r="A78" s="349" t="s">
        <v>85</v>
      </c>
      <c r="B78" s="350"/>
      <c r="C78" s="127">
        <v>459061</v>
      </c>
      <c r="D78" s="127">
        <v>112</v>
      </c>
      <c r="E78" s="16">
        <f>SUM(E77)</f>
        <v>0</v>
      </c>
      <c r="F78" s="25"/>
    </row>
    <row r="79" spans="1:6" x14ac:dyDescent="0.25">
      <c r="A79" s="546" t="s">
        <v>86</v>
      </c>
      <c r="B79" s="547"/>
      <c r="C79" s="128">
        <v>459000</v>
      </c>
      <c r="D79" s="128">
        <v>112</v>
      </c>
      <c r="E79" s="106">
        <f>SUM(E78)</f>
        <v>0</v>
      </c>
      <c r="F79" s="25"/>
    </row>
    <row r="80" spans="1:6" x14ac:dyDescent="0.25">
      <c r="A80" s="548" t="s">
        <v>131</v>
      </c>
      <c r="B80" s="549"/>
      <c r="C80" s="129"/>
      <c r="D80" s="129"/>
      <c r="E80" s="107">
        <f>SUM(E76,E79)</f>
        <v>150000</v>
      </c>
      <c r="F80" s="25"/>
    </row>
    <row r="81" spans="1:6" ht="15.75" thickBot="1" x14ac:dyDescent="0.3">
      <c r="A81" s="550" t="s">
        <v>130</v>
      </c>
      <c r="B81" s="551"/>
      <c r="C81" s="131"/>
      <c r="D81" s="130"/>
      <c r="E81" s="15">
        <f>SUM(E62,E80)</f>
        <v>3500627.99</v>
      </c>
      <c r="F81" s="25"/>
    </row>
    <row r="82" spans="1:6" x14ac:dyDescent="0.25">
      <c r="A82" s="25"/>
      <c r="B82" s="25"/>
      <c r="C82" s="25"/>
      <c r="D82" s="25"/>
      <c r="E82" s="25"/>
      <c r="F82" s="25"/>
    </row>
    <row r="83" spans="1:6" x14ac:dyDescent="0.25">
      <c r="A83" s="25"/>
      <c r="B83" s="25"/>
      <c r="C83" s="25"/>
      <c r="D83" s="25"/>
      <c r="E83" s="25"/>
      <c r="F83" s="25"/>
    </row>
    <row r="84" spans="1:6" x14ac:dyDescent="0.25">
      <c r="A84" s="552" t="s">
        <v>87</v>
      </c>
      <c r="B84" s="552"/>
      <c r="C84" s="552"/>
      <c r="D84" s="552"/>
      <c r="E84" s="552"/>
      <c r="F84" s="25"/>
    </row>
    <row r="85" spans="1:6" ht="15.75" thickBot="1" x14ac:dyDescent="0.3">
      <c r="A85" s="340"/>
      <c r="B85" s="340"/>
      <c r="C85" s="132"/>
      <c r="D85" s="133"/>
      <c r="E85" s="134"/>
      <c r="F85" s="25"/>
    </row>
    <row r="86" spans="1:6" ht="25.5" thickBot="1" x14ac:dyDescent="0.3">
      <c r="A86" s="341" t="s">
        <v>1</v>
      </c>
      <c r="B86" s="342"/>
      <c r="C86" s="136" t="s">
        <v>2</v>
      </c>
      <c r="D86" s="136" t="s">
        <v>3</v>
      </c>
      <c r="E86" s="135" t="s">
        <v>122</v>
      </c>
      <c r="F86" s="25"/>
    </row>
    <row r="87" spans="1:6" ht="15.75" thickBot="1" x14ac:dyDescent="0.3">
      <c r="A87" s="346" t="s">
        <v>95</v>
      </c>
      <c r="B87" s="347"/>
      <c r="C87" s="347"/>
      <c r="D87" s="347"/>
      <c r="E87" s="348"/>
      <c r="F87" s="25"/>
    </row>
    <row r="88" spans="1:6" x14ac:dyDescent="0.25">
      <c r="A88" s="303" t="s">
        <v>8</v>
      </c>
      <c r="B88" s="304"/>
      <c r="C88" s="140">
        <v>339018</v>
      </c>
      <c r="D88" s="141">
        <v>100</v>
      </c>
      <c r="E88" s="58">
        <v>780000</v>
      </c>
      <c r="F88" s="25"/>
    </row>
    <row r="89" spans="1:6" x14ac:dyDescent="0.25">
      <c r="A89" s="303" t="s">
        <v>12</v>
      </c>
      <c r="B89" s="304"/>
      <c r="C89" s="138">
        <v>339030</v>
      </c>
      <c r="D89" s="141">
        <v>100</v>
      </c>
      <c r="E89" s="58">
        <v>380000</v>
      </c>
      <c r="F89" s="25"/>
    </row>
    <row r="90" spans="1:6" x14ac:dyDescent="0.25">
      <c r="A90" s="303" t="s">
        <v>88</v>
      </c>
      <c r="B90" s="304"/>
      <c r="C90" s="140">
        <v>339031</v>
      </c>
      <c r="D90" s="142">
        <v>100</v>
      </c>
      <c r="E90" s="58">
        <v>10000</v>
      </c>
      <c r="F90" s="25"/>
    </row>
    <row r="91" spans="1:6" x14ac:dyDescent="0.25">
      <c r="A91" s="303" t="s">
        <v>104</v>
      </c>
      <c r="B91" s="304"/>
      <c r="C91" s="138">
        <v>339032</v>
      </c>
      <c r="D91" s="144">
        <v>100</v>
      </c>
      <c r="E91" s="58">
        <v>15000</v>
      </c>
      <c r="F91" s="25"/>
    </row>
    <row r="92" spans="1:6" x14ac:dyDescent="0.25">
      <c r="A92" s="303" t="s">
        <v>89</v>
      </c>
      <c r="B92" s="304"/>
      <c r="C92" s="139">
        <v>339033</v>
      </c>
      <c r="D92" s="143">
        <v>100</v>
      </c>
      <c r="E92" s="58">
        <v>50145.67</v>
      </c>
      <c r="F92" s="25"/>
    </row>
    <row r="93" spans="1:6" x14ac:dyDescent="0.25">
      <c r="A93" s="303" t="s">
        <v>90</v>
      </c>
      <c r="B93" s="304"/>
      <c r="C93" s="138">
        <v>339036</v>
      </c>
      <c r="D93" s="144">
        <v>100</v>
      </c>
      <c r="E93" s="58"/>
      <c r="F93" s="25"/>
    </row>
    <row r="94" spans="1:6" x14ac:dyDescent="0.25">
      <c r="A94" s="303" t="s">
        <v>60</v>
      </c>
      <c r="B94" s="304"/>
      <c r="C94" s="137">
        <v>339039</v>
      </c>
      <c r="D94" s="145">
        <v>100</v>
      </c>
      <c r="E94" s="58">
        <v>25000</v>
      </c>
      <c r="F94" s="25"/>
    </row>
    <row r="95" spans="1:6" x14ac:dyDescent="0.25">
      <c r="A95" s="355" t="s">
        <v>83</v>
      </c>
      <c r="B95" s="356"/>
      <c r="C95" s="147">
        <v>339000</v>
      </c>
      <c r="D95" s="146">
        <v>100</v>
      </c>
      <c r="E95" s="17">
        <f>SUM(E88:E94)</f>
        <v>1260145.67</v>
      </c>
      <c r="F95" s="25"/>
    </row>
    <row r="96" spans="1:6" ht="15.75" thickBot="1" x14ac:dyDescent="0.3">
      <c r="A96" s="555" t="s">
        <v>129</v>
      </c>
      <c r="B96" s="556"/>
      <c r="C96" s="148"/>
      <c r="D96" s="149"/>
      <c r="E96" s="18">
        <f>E95</f>
        <v>1260145.67</v>
      </c>
      <c r="F96" s="25"/>
    </row>
    <row r="97" spans="1:6" ht="15.75" thickBot="1" x14ac:dyDescent="0.3">
      <c r="A97" s="314" t="s">
        <v>96</v>
      </c>
      <c r="B97" s="315"/>
      <c r="C97" s="315"/>
      <c r="D97" s="315"/>
      <c r="E97" s="316"/>
      <c r="F97" s="25"/>
    </row>
    <row r="98" spans="1:6" x14ac:dyDescent="0.25">
      <c r="A98" s="317" t="s">
        <v>75</v>
      </c>
      <c r="B98" s="318"/>
      <c r="C98" s="138">
        <v>449052</v>
      </c>
      <c r="D98" s="144">
        <v>100</v>
      </c>
      <c r="E98" s="58"/>
      <c r="F98" s="25"/>
    </row>
    <row r="99" spans="1:6" x14ac:dyDescent="0.25">
      <c r="A99" s="353" t="s">
        <v>83</v>
      </c>
      <c r="B99" s="354"/>
      <c r="C99" s="150">
        <v>449000</v>
      </c>
      <c r="D99" s="151">
        <v>100</v>
      </c>
      <c r="E99" s="11">
        <f>SUM(E98)</f>
        <v>0</v>
      </c>
      <c r="F99" s="25"/>
    </row>
    <row r="100" spans="1:6" x14ac:dyDescent="0.25">
      <c r="A100" s="100" t="s">
        <v>84</v>
      </c>
      <c r="B100" s="153"/>
      <c r="C100" s="152">
        <v>449000</v>
      </c>
      <c r="D100" s="152">
        <v>100</v>
      </c>
      <c r="E100" s="108">
        <f>SUM(E99)</f>
        <v>0</v>
      </c>
      <c r="F100" s="25"/>
    </row>
    <row r="101" spans="1:6" x14ac:dyDescent="0.25">
      <c r="A101" s="558" t="s">
        <v>131</v>
      </c>
      <c r="B101" s="559"/>
      <c r="C101" s="154"/>
      <c r="D101" s="154"/>
      <c r="E101" s="21">
        <f>E100</f>
        <v>0</v>
      </c>
      <c r="F101" s="25"/>
    </row>
    <row r="102" spans="1:6" ht="15.75" thickBot="1" x14ac:dyDescent="0.3">
      <c r="A102" s="319" t="s">
        <v>130</v>
      </c>
      <c r="B102" s="376"/>
      <c r="C102" s="131"/>
      <c r="D102" s="130"/>
      <c r="E102" s="15">
        <f>SUM(E96,E101)</f>
        <v>1260145.67</v>
      </c>
      <c r="F102" s="25"/>
    </row>
    <row r="103" spans="1:6" x14ac:dyDescent="0.25">
      <c r="A103" s="25"/>
      <c r="B103" s="25"/>
      <c r="C103" s="25"/>
      <c r="D103" s="25"/>
      <c r="E103" s="25"/>
      <c r="F103" s="25"/>
    </row>
    <row r="104" spans="1:6" ht="15.75" thickBot="1" x14ac:dyDescent="0.3">
      <c r="A104" s="25"/>
      <c r="B104" s="25"/>
      <c r="C104" s="25"/>
      <c r="D104" s="25"/>
      <c r="E104" s="25"/>
      <c r="F104" s="25"/>
    </row>
    <row r="105" spans="1:6" x14ac:dyDescent="0.25">
      <c r="A105" s="560" t="s">
        <v>91</v>
      </c>
      <c r="B105" s="561"/>
      <c r="C105" s="561"/>
      <c r="D105" s="561"/>
      <c r="E105" s="562"/>
      <c r="F105" s="25"/>
    </row>
    <row r="106" spans="1:6" x14ac:dyDescent="0.25">
      <c r="A106" s="563" t="s">
        <v>92</v>
      </c>
      <c r="B106" s="552"/>
      <c r="C106" s="552"/>
      <c r="D106" s="552"/>
      <c r="E106" s="564"/>
      <c r="F106" s="25"/>
    </row>
    <row r="107" spans="1:6" ht="15.75" thickBot="1" x14ac:dyDescent="0.3">
      <c r="A107" s="157"/>
      <c r="B107" s="156"/>
      <c r="C107" s="155"/>
      <c r="D107" s="158"/>
      <c r="E107" s="159"/>
      <c r="F107" s="25"/>
    </row>
    <row r="108" spans="1:6" ht="15" customHeight="1" thickBot="1" x14ac:dyDescent="0.3">
      <c r="A108" s="368" t="s">
        <v>1</v>
      </c>
      <c r="B108" s="557"/>
      <c r="C108" s="136" t="s">
        <v>2</v>
      </c>
      <c r="D108" s="136" t="s">
        <v>3</v>
      </c>
      <c r="E108" s="160" t="s">
        <v>122</v>
      </c>
      <c r="F108" s="25"/>
    </row>
    <row r="109" spans="1:6" ht="43.5" customHeight="1" thickBot="1" x14ac:dyDescent="0.3">
      <c r="A109" s="161" t="s">
        <v>95</v>
      </c>
      <c r="B109" s="162"/>
      <c r="C109" s="162"/>
      <c r="D109" s="162"/>
      <c r="E109" s="163"/>
      <c r="F109" s="25"/>
    </row>
    <row r="110" spans="1:6" x14ac:dyDescent="0.25">
      <c r="A110" s="303" t="s">
        <v>4</v>
      </c>
      <c r="B110" s="304"/>
      <c r="C110" s="140" t="s">
        <v>5</v>
      </c>
      <c r="D110" s="144">
        <v>112</v>
      </c>
      <c r="E110" s="58">
        <v>50000</v>
      </c>
      <c r="F110" s="25"/>
    </row>
    <row r="111" spans="1:6" x14ac:dyDescent="0.25">
      <c r="A111" s="303" t="s">
        <v>93</v>
      </c>
      <c r="B111" s="304"/>
      <c r="C111" s="140" t="s">
        <v>7</v>
      </c>
      <c r="D111" s="144">
        <v>112</v>
      </c>
      <c r="E111" s="58"/>
      <c r="F111" s="25"/>
    </row>
    <row r="112" spans="1:6" x14ac:dyDescent="0.25">
      <c r="A112" s="321" t="s">
        <v>85</v>
      </c>
      <c r="B112" s="322"/>
      <c r="C112" s="164">
        <v>339014</v>
      </c>
      <c r="D112" s="127">
        <v>112</v>
      </c>
      <c r="E112" s="16">
        <f>SUM(E110:E111)</f>
        <v>50000</v>
      </c>
      <c r="F112" s="25"/>
    </row>
    <row r="113" spans="1:6" x14ac:dyDescent="0.25">
      <c r="A113" s="303" t="s">
        <v>12</v>
      </c>
      <c r="B113" s="304"/>
      <c r="C113" s="138">
        <v>339030</v>
      </c>
      <c r="D113" s="144">
        <v>112</v>
      </c>
      <c r="E113" s="58"/>
      <c r="F113" s="25"/>
    </row>
    <row r="114" spans="1:6" x14ac:dyDescent="0.25">
      <c r="A114" s="321" t="s">
        <v>85</v>
      </c>
      <c r="B114" s="322"/>
      <c r="C114" s="165">
        <v>339030</v>
      </c>
      <c r="D114" s="127">
        <v>112</v>
      </c>
      <c r="E114" s="16">
        <f>SUM(E113)</f>
        <v>0</v>
      </c>
      <c r="F114" s="25"/>
    </row>
    <row r="115" spans="1:6" x14ac:dyDescent="0.25">
      <c r="A115" s="303" t="s">
        <v>19</v>
      </c>
      <c r="B115" s="304"/>
      <c r="C115" s="138" t="s">
        <v>20</v>
      </c>
      <c r="D115" s="144">
        <v>112</v>
      </c>
      <c r="E115" s="58">
        <v>25000</v>
      </c>
      <c r="F115" s="25"/>
    </row>
    <row r="116" spans="1:6" x14ac:dyDescent="0.25">
      <c r="A116" s="303" t="s">
        <v>21</v>
      </c>
      <c r="B116" s="304"/>
      <c r="C116" s="138" t="s">
        <v>22</v>
      </c>
      <c r="D116" s="144">
        <v>112</v>
      </c>
      <c r="E116" s="58"/>
      <c r="F116" s="25"/>
    </row>
    <row r="117" spans="1:6" x14ac:dyDescent="0.25">
      <c r="A117" s="321" t="s">
        <v>85</v>
      </c>
      <c r="B117" s="322"/>
      <c r="C117" s="165">
        <v>339033</v>
      </c>
      <c r="D117" s="127">
        <v>112</v>
      </c>
      <c r="E117" s="16">
        <f>SUM(E115:E116)</f>
        <v>25000</v>
      </c>
      <c r="F117" s="25"/>
    </row>
    <row r="118" spans="1:6" x14ac:dyDescent="0.25">
      <c r="A118" s="303" t="s">
        <v>29</v>
      </c>
      <c r="B118" s="304"/>
      <c r="C118" s="138">
        <v>339036</v>
      </c>
      <c r="D118" s="144">
        <v>112</v>
      </c>
      <c r="E118" s="58">
        <v>15000</v>
      </c>
      <c r="F118" s="25"/>
    </row>
    <row r="119" spans="1:6" x14ac:dyDescent="0.25">
      <c r="A119" s="321" t="s">
        <v>85</v>
      </c>
      <c r="B119" s="322"/>
      <c r="C119" s="165">
        <v>339036</v>
      </c>
      <c r="D119" s="127">
        <v>112</v>
      </c>
      <c r="E119" s="16">
        <f>SUM(E118)</f>
        <v>15000</v>
      </c>
      <c r="F119" s="25"/>
    </row>
    <row r="120" spans="1:6" x14ac:dyDescent="0.25">
      <c r="A120" s="303" t="s">
        <v>94</v>
      </c>
      <c r="B120" s="304"/>
      <c r="C120" s="138">
        <v>339039</v>
      </c>
      <c r="D120" s="144">
        <v>112</v>
      </c>
      <c r="E120" s="58">
        <v>30000</v>
      </c>
      <c r="F120" s="25"/>
    </row>
    <row r="121" spans="1:6" x14ac:dyDescent="0.25">
      <c r="A121" s="321" t="s">
        <v>85</v>
      </c>
      <c r="B121" s="322"/>
      <c r="C121" s="165">
        <v>339039</v>
      </c>
      <c r="D121" s="127">
        <v>112</v>
      </c>
      <c r="E121" s="16">
        <f>SUM(E120)</f>
        <v>30000</v>
      </c>
      <c r="F121" s="25"/>
    </row>
    <row r="122" spans="1:6" x14ac:dyDescent="0.25">
      <c r="A122" s="303" t="s">
        <v>63</v>
      </c>
      <c r="B122" s="304"/>
      <c r="C122" s="141">
        <v>339093</v>
      </c>
      <c r="D122" s="144">
        <v>112</v>
      </c>
      <c r="E122" s="58">
        <v>15000</v>
      </c>
      <c r="F122" s="25"/>
    </row>
    <row r="123" spans="1:6" x14ac:dyDescent="0.25">
      <c r="A123" s="435" t="s">
        <v>85</v>
      </c>
      <c r="B123" s="436"/>
      <c r="C123" s="86">
        <v>339093</v>
      </c>
      <c r="D123" s="127">
        <v>112</v>
      </c>
      <c r="E123" s="16">
        <f>SUM(E122)</f>
        <v>15000</v>
      </c>
      <c r="F123" s="25"/>
    </row>
    <row r="124" spans="1:6" x14ac:dyDescent="0.25">
      <c r="A124" s="363" t="s">
        <v>83</v>
      </c>
      <c r="B124" s="364"/>
      <c r="C124" s="147">
        <v>339000</v>
      </c>
      <c r="D124" s="146">
        <v>112</v>
      </c>
      <c r="E124" s="17">
        <f>SUM(E112,E114,E117,E119,E121,E123,)</f>
        <v>135000</v>
      </c>
      <c r="F124" s="25"/>
    </row>
    <row r="125" spans="1:6" ht="15.75" thickBot="1" x14ac:dyDescent="0.3">
      <c r="A125" s="555" t="s">
        <v>129</v>
      </c>
      <c r="B125" s="556"/>
      <c r="C125" s="148"/>
      <c r="D125" s="149"/>
      <c r="E125" s="18">
        <f>E124</f>
        <v>135000</v>
      </c>
      <c r="F125" s="25"/>
    </row>
    <row r="126" spans="1:6" ht="24.75" customHeight="1" thickBot="1" x14ac:dyDescent="0.3">
      <c r="A126" s="166" t="s">
        <v>96</v>
      </c>
      <c r="B126" s="101"/>
      <c r="C126" s="101"/>
      <c r="D126" s="101"/>
      <c r="E126" s="102"/>
      <c r="F126" s="25"/>
    </row>
    <row r="127" spans="1:6" x14ac:dyDescent="0.25">
      <c r="A127" s="303" t="s">
        <v>75</v>
      </c>
      <c r="B127" s="304"/>
      <c r="C127" s="168">
        <v>449052</v>
      </c>
      <c r="D127" s="145">
        <v>112</v>
      </c>
      <c r="E127" s="58"/>
      <c r="F127" s="25"/>
    </row>
    <row r="128" spans="1:6" x14ac:dyDescent="0.25">
      <c r="A128" s="372" t="s">
        <v>83</v>
      </c>
      <c r="B128" s="574"/>
      <c r="C128" s="150">
        <v>449000</v>
      </c>
      <c r="D128" s="151">
        <v>112</v>
      </c>
      <c r="E128" s="11">
        <f>SUM(E127)</f>
        <v>0</v>
      </c>
      <c r="F128" s="25"/>
    </row>
    <row r="129" spans="1:6" x14ac:dyDescent="0.25">
      <c r="A129" s="374" t="s">
        <v>84</v>
      </c>
      <c r="B129" s="375"/>
      <c r="C129" s="167">
        <v>449000</v>
      </c>
      <c r="D129" s="167">
        <v>112</v>
      </c>
      <c r="E129" s="20">
        <f>SUM(E128)</f>
        <v>0</v>
      </c>
      <c r="F129" s="25"/>
    </row>
    <row r="130" spans="1:6" x14ac:dyDescent="0.25">
      <c r="A130" s="558" t="s">
        <v>131</v>
      </c>
      <c r="B130" s="559"/>
      <c r="C130" s="154"/>
      <c r="D130" s="154"/>
      <c r="E130" s="21">
        <f>E129</f>
        <v>0</v>
      </c>
      <c r="F130" s="25"/>
    </row>
    <row r="131" spans="1:6" ht="15.75" thickBot="1" x14ac:dyDescent="0.3">
      <c r="A131" s="319" t="s">
        <v>130</v>
      </c>
      <c r="B131" s="376"/>
      <c r="C131" s="131"/>
      <c r="D131" s="130"/>
      <c r="E131" s="15">
        <f>SUM(E125,E130)</f>
        <v>135000</v>
      </c>
      <c r="F131" s="25"/>
    </row>
    <row r="132" spans="1:6" x14ac:dyDescent="0.25">
      <c r="A132" s="25"/>
      <c r="B132" s="25"/>
      <c r="C132" s="25"/>
      <c r="D132" s="25"/>
      <c r="E132" s="25"/>
      <c r="F132" s="25"/>
    </row>
    <row r="133" spans="1:6" ht="15.75" thickBot="1" x14ac:dyDescent="0.3">
      <c r="A133" s="25"/>
      <c r="B133" s="25"/>
      <c r="C133" s="25"/>
      <c r="D133" s="25"/>
      <c r="E133" s="25"/>
      <c r="F133" s="25"/>
    </row>
    <row r="134" spans="1:6" x14ac:dyDescent="0.25">
      <c r="A134" s="575" t="s">
        <v>126</v>
      </c>
      <c r="B134" s="576"/>
      <c r="C134" s="576"/>
      <c r="D134" s="576"/>
      <c r="E134" s="577"/>
      <c r="F134" s="25"/>
    </row>
    <row r="135" spans="1:6" ht="24.75" x14ac:dyDescent="0.25">
      <c r="A135" s="548" t="s">
        <v>1</v>
      </c>
      <c r="B135" s="549"/>
      <c r="C135" s="170" t="s">
        <v>97</v>
      </c>
      <c r="D135" s="170" t="s">
        <v>3</v>
      </c>
      <c r="E135" s="114" t="s">
        <v>122</v>
      </c>
      <c r="F135" s="25"/>
    </row>
    <row r="136" spans="1:6" x14ac:dyDescent="0.25">
      <c r="A136" s="565" t="s">
        <v>99</v>
      </c>
      <c r="B136" s="566"/>
      <c r="C136" s="169" t="s">
        <v>98</v>
      </c>
      <c r="D136" s="169">
        <v>112</v>
      </c>
      <c r="E136" s="110">
        <f>E62</f>
        <v>3350627.99</v>
      </c>
      <c r="F136" s="25"/>
    </row>
    <row r="137" spans="1:6" x14ac:dyDescent="0.25">
      <c r="A137" s="565"/>
      <c r="B137" s="566"/>
      <c r="C137" s="169">
        <v>2994</v>
      </c>
      <c r="D137" s="169">
        <v>100</v>
      </c>
      <c r="E137" s="110">
        <f>E96</f>
        <v>1260145.67</v>
      </c>
      <c r="F137" s="25"/>
    </row>
    <row r="138" spans="1:6" ht="15" customHeight="1" x14ac:dyDescent="0.25">
      <c r="A138" s="565"/>
      <c r="B138" s="566"/>
      <c r="C138" s="169">
        <v>4572</v>
      </c>
      <c r="D138" s="169">
        <v>112</v>
      </c>
      <c r="E138" s="110">
        <f>E125</f>
        <v>135000</v>
      </c>
      <c r="F138" s="25"/>
    </row>
    <row r="139" spans="1:6" ht="15" customHeight="1" x14ac:dyDescent="0.25">
      <c r="A139" s="565"/>
      <c r="B139" s="566"/>
      <c r="C139" s="567" t="s">
        <v>100</v>
      </c>
      <c r="D139" s="567"/>
      <c r="E139" s="109">
        <f>SUM(E136:E138)</f>
        <v>4745773.66</v>
      </c>
      <c r="F139" s="25"/>
    </row>
    <row r="140" spans="1:6" x14ac:dyDescent="0.25">
      <c r="A140" s="568" t="s">
        <v>101</v>
      </c>
      <c r="B140" s="569"/>
      <c r="C140" s="169" t="s">
        <v>98</v>
      </c>
      <c r="D140" s="169">
        <v>112</v>
      </c>
      <c r="E140" s="110">
        <f>E80</f>
        <v>150000</v>
      </c>
      <c r="F140" s="25"/>
    </row>
    <row r="141" spans="1:6" x14ac:dyDescent="0.25">
      <c r="A141" s="568"/>
      <c r="B141" s="569"/>
      <c r="C141" s="169">
        <v>2994</v>
      </c>
      <c r="D141" s="169">
        <v>100</v>
      </c>
      <c r="E141" s="110">
        <f>E101</f>
        <v>0</v>
      </c>
      <c r="F141" s="25"/>
    </row>
    <row r="142" spans="1:6" x14ac:dyDescent="0.25">
      <c r="A142" s="568"/>
      <c r="B142" s="569"/>
      <c r="C142" s="169">
        <v>4572</v>
      </c>
      <c r="D142" s="169">
        <v>112</v>
      </c>
      <c r="E142" s="110">
        <f>E130</f>
        <v>0</v>
      </c>
      <c r="F142" s="25"/>
    </row>
    <row r="143" spans="1:6" x14ac:dyDescent="0.25">
      <c r="A143" s="570"/>
      <c r="B143" s="571"/>
      <c r="C143" s="567" t="s">
        <v>100</v>
      </c>
      <c r="D143" s="567"/>
      <c r="E143" s="109">
        <f>SUM(E140:E142)</f>
        <v>150000</v>
      </c>
      <c r="F143" s="25"/>
    </row>
    <row r="144" spans="1:6" ht="15.75" thickBot="1" x14ac:dyDescent="0.3">
      <c r="A144" s="572" t="s">
        <v>102</v>
      </c>
      <c r="B144" s="573"/>
      <c r="C144" s="573"/>
      <c r="D144" s="573"/>
      <c r="E144" s="15">
        <f>SUM(E139,E143)</f>
        <v>4895773.66</v>
      </c>
      <c r="F144" s="25"/>
    </row>
    <row r="145" spans="1:6" x14ac:dyDescent="0.25">
      <c r="A145" s="25"/>
      <c r="B145" s="25"/>
      <c r="C145" s="65"/>
      <c r="D145" s="27"/>
      <c r="E145" s="98"/>
      <c r="F145" s="25"/>
    </row>
  </sheetData>
  <sheetProtection password="DF69" sheet="1" objects="1" scenarios="1" insertColumns="0" insertRows="0" deleteColumns="0" deleteRows="0"/>
  <mergeCells count="125">
    <mergeCell ref="A6:E6"/>
    <mergeCell ref="A7:E7"/>
    <mergeCell ref="A8:B8"/>
    <mergeCell ref="A9:B9"/>
    <mergeCell ref="A10:E10"/>
    <mergeCell ref="A11:B11"/>
    <mergeCell ref="A18:B18"/>
    <mergeCell ref="A19:B19"/>
    <mergeCell ref="A20:B20"/>
    <mergeCell ref="A21:B21"/>
    <mergeCell ref="A22:B22"/>
    <mergeCell ref="A23:B23"/>
    <mergeCell ref="A12:B12"/>
    <mergeCell ref="A13:B13"/>
    <mergeCell ref="A14:B14"/>
    <mergeCell ref="A15:B15"/>
    <mergeCell ref="A16:B16"/>
    <mergeCell ref="A17:B17"/>
    <mergeCell ref="A30:B30"/>
    <mergeCell ref="A31:B31"/>
    <mergeCell ref="A32:B32"/>
    <mergeCell ref="A33:B33"/>
    <mergeCell ref="A34:B34"/>
    <mergeCell ref="A35:B35"/>
    <mergeCell ref="A24:B24"/>
    <mergeCell ref="A25:B25"/>
    <mergeCell ref="A26:B26"/>
    <mergeCell ref="A27:B27"/>
    <mergeCell ref="A28:B28"/>
    <mergeCell ref="A29:B29"/>
    <mergeCell ref="A42:B42"/>
    <mergeCell ref="A43:B43"/>
    <mergeCell ref="A44:B44"/>
    <mergeCell ref="A45:B45"/>
    <mergeCell ref="A46:B46"/>
    <mergeCell ref="A47:B47"/>
    <mergeCell ref="A36:B36"/>
    <mergeCell ref="A37:B37"/>
    <mergeCell ref="A38:B38"/>
    <mergeCell ref="A39:B39"/>
    <mergeCell ref="A40:B40"/>
    <mergeCell ref="A41:B41"/>
    <mergeCell ref="A54:B54"/>
    <mergeCell ref="A55:B55"/>
    <mergeCell ref="A56:B56"/>
    <mergeCell ref="A57:B57"/>
    <mergeCell ref="A58:B58"/>
    <mergeCell ref="A59:B59"/>
    <mergeCell ref="A48:B48"/>
    <mergeCell ref="A49:B49"/>
    <mergeCell ref="A50:B50"/>
    <mergeCell ref="A51:B51"/>
    <mergeCell ref="A52:B52"/>
    <mergeCell ref="A53:B53"/>
    <mergeCell ref="A66:B66"/>
    <mergeCell ref="A67:B67"/>
    <mergeCell ref="A68:B68"/>
    <mergeCell ref="A69:B69"/>
    <mergeCell ref="A70:B70"/>
    <mergeCell ref="A71:B71"/>
    <mergeCell ref="A60:B60"/>
    <mergeCell ref="A61:B61"/>
    <mergeCell ref="A62:B62"/>
    <mergeCell ref="A63:E63"/>
    <mergeCell ref="A64:B64"/>
    <mergeCell ref="A65:B65"/>
    <mergeCell ref="A78:B78"/>
    <mergeCell ref="A79:B79"/>
    <mergeCell ref="A80:B80"/>
    <mergeCell ref="A81:B81"/>
    <mergeCell ref="A84:E84"/>
    <mergeCell ref="A85:B85"/>
    <mergeCell ref="A72:B72"/>
    <mergeCell ref="A73:B73"/>
    <mergeCell ref="A74:B74"/>
    <mergeCell ref="A75:B75"/>
    <mergeCell ref="A76:B76"/>
    <mergeCell ref="A77:B77"/>
    <mergeCell ref="A92:B92"/>
    <mergeCell ref="A93:B93"/>
    <mergeCell ref="A94:B94"/>
    <mergeCell ref="A95:B95"/>
    <mergeCell ref="A96:B96"/>
    <mergeCell ref="A97:E97"/>
    <mergeCell ref="A86:B86"/>
    <mergeCell ref="A87:E87"/>
    <mergeCell ref="A88:B88"/>
    <mergeCell ref="A89:B89"/>
    <mergeCell ref="A90:B90"/>
    <mergeCell ref="A91:B91"/>
    <mergeCell ref="A108:B108"/>
    <mergeCell ref="A110:B110"/>
    <mergeCell ref="A111:B111"/>
    <mergeCell ref="A112:B112"/>
    <mergeCell ref="A113:B113"/>
    <mergeCell ref="A114:B114"/>
    <mergeCell ref="A98:B98"/>
    <mergeCell ref="A99:B99"/>
    <mergeCell ref="A101:B101"/>
    <mergeCell ref="A102:B102"/>
    <mergeCell ref="A105:E105"/>
    <mergeCell ref="A106:E106"/>
    <mergeCell ref="A121:B121"/>
    <mergeCell ref="A122:B122"/>
    <mergeCell ref="A123:B123"/>
    <mergeCell ref="A124:B124"/>
    <mergeCell ref="A125:B125"/>
    <mergeCell ref="A127:B127"/>
    <mergeCell ref="A115:B115"/>
    <mergeCell ref="A116:B116"/>
    <mergeCell ref="A117:B117"/>
    <mergeCell ref="A118:B118"/>
    <mergeCell ref="A119:B119"/>
    <mergeCell ref="A120:B120"/>
    <mergeCell ref="A136:B139"/>
    <mergeCell ref="C139:D139"/>
    <mergeCell ref="A140:B143"/>
    <mergeCell ref="C143:D143"/>
    <mergeCell ref="A144:D144"/>
    <mergeCell ref="A128:B128"/>
    <mergeCell ref="A129:B129"/>
    <mergeCell ref="A130:B130"/>
    <mergeCell ref="A131:B131"/>
    <mergeCell ref="A134:E134"/>
    <mergeCell ref="A135:B135"/>
  </mergeCells>
  <pageMargins left="0.511811024" right="0.511811024" top="0.78740157499999996" bottom="0.78740157499999996" header="0.31496062000000002" footer="0.31496062000000002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5"/>
  <sheetViews>
    <sheetView topLeftCell="A129" workbookViewId="0">
      <selection activeCell="F19" sqref="F19"/>
    </sheetView>
  </sheetViews>
  <sheetFormatPr defaultRowHeight="15" x14ac:dyDescent="0.25"/>
  <cols>
    <col min="1" max="1" width="28.42578125" customWidth="1"/>
    <col min="2" max="2" width="34.5703125" customWidth="1"/>
    <col min="5" max="5" width="18.5703125" customWidth="1"/>
  </cols>
  <sheetData>
    <row r="1" spans="1:6" x14ac:dyDescent="0.25">
      <c r="A1" s="25"/>
      <c r="B1" s="25"/>
      <c r="C1" s="26" t="s">
        <v>124</v>
      </c>
      <c r="D1" s="27"/>
      <c r="E1" s="25"/>
      <c r="F1" s="25"/>
    </row>
    <row r="2" spans="1:6" x14ac:dyDescent="0.25">
      <c r="A2" s="25"/>
      <c r="B2" s="25"/>
      <c r="C2" s="26" t="s">
        <v>123</v>
      </c>
      <c r="D2" s="27"/>
      <c r="E2" s="25"/>
      <c r="F2" s="25"/>
    </row>
    <row r="3" spans="1:6" x14ac:dyDescent="0.25">
      <c r="A3" s="25"/>
      <c r="B3" s="25"/>
      <c r="C3" s="65"/>
      <c r="D3" s="27"/>
      <c r="E3" s="25"/>
      <c r="F3" s="25"/>
    </row>
    <row r="4" spans="1:6" ht="15.75" x14ac:dyDescent="0.25">
      <c r="A4" s="25"/>
      <c r="B4" s="25"/>
      <c r="C4" s="28" t="s">
        <v>122</v>
      </c>
      <c r="D4" s="27"/>
      <c r="E4" s="25"/>
      <c r="F4" s="25"/>
    </row>
    <row r="5" spans="1:6" ht="15.75" thickBot="1" x14ac:dyDescent="0.3">
      <c r="A5" s="29"/>
      <c r="B5" s="29"/>
      <c r="C5" s="30"/>
      <c r="D5" s="31"/>
      <c r="E5" s="32"/>
      <c r="F5" s="25"/>
    </row>
    <row r="6" spans="1:6" ht="15" customHeight="1" x14ac:dyDescent="0.25">
      <c r="A6" s="518" t="s">
        <v>127</v>
      </c>
      <c r="B6" s="519"/>
      <c r="C6" s="519"/>
      <c r="D6" s="519"/>
      <c r="E6" s="520"/>
      <c r="F6" s="25"/>
    </row>
    <row r="7" spans="1:6" ht="15" customHeight="1" x14ac:dyDescent="0.25">
      <c r="A7" s="521" t="s">
        <v>0</v>
      </c>
      <c r="B7" s="522"/>
      <c r="C7" s="522"/>
      <c r="D7" s="522"/>
      <c r="E7" s="523"/>
      <c r="F7" s="25"/>
    </row>
    <row r="8" spans="1:6" x14ac:dyDescent="0.25">
      <c r="A8" s="524"/>
      <c r="B8" s="525"/>
      <c r="C8" s="111"/>
      <c r="D8" s="111"/>
      <c r="E8" s="112"/>
      <c r="F8" s="25"/>
    </row>
    <row r="9" spans="1:6" ht="24.75" x14ac:dyDescent="0.25">
      <c r="A9" s="526" t="s">
        <v>1</v>
      </c>
      <c r="B9" s="527"/>
      <c r="C9" s="113" t="s">
        <v>2</v>
      </c>
      <c r="D9" s="113" t="s">
        <v>3</v>
      </c>
      <c r="E9" s="114" t="s">
        <v>122</v>
      </c>
      <c r="F9" s="25"/>
    </row>
    <row r="10" spans="1:6" x14ac:dyDescent="0.25">
      <c r="A10" s="528" t="s">
        <v>95</v>
      </c>
      <c r="B10" s="529"/>
      <c r="C10" s="529"/>
      <c r="D10" s="529"/>
      <c r="E10" s="530"/>
      <c r="F10" s="25"/>
    </row>
    <row r="11" spans="1:6" x14ac:dyDescent="0.25">
      <c r="A11" s="531" t="s">
        <v>4</v>
      </c>
      <c r="B11" s="381"/>
      <c r="C11" s="115" t="s">
        <v>5</v>
      </c>
      <c r="D11" s="116">
        <v>112</v>
      </c>
      <c r="E11" s="58">
        <v>25000</v>
      </c>
      <c r="F11" s="25"/>
    </row>
    <row r="12" spans="1:6" x14ac:dyDescent="0.25">
      <c r="A12" s="531" t="s">
        <v>6</v>
      </c>
      <c r="B12" s="381"/>
      <c r="C12" s="117" t="s">
        <v>7</v>
      </c>
      <c r="D12" s="118">
        <v>112</v>
      </c>
      <c r="E12" s="58"/>
      <c r="F12" s="25"/>
    </row>
    <row r="13" spans="1:6" x14ac:dyDescent="0.25">
      <c r="A13" s="349" t="s">
        <v>85</v>
      </c>
      <c r="B13" s="350"/>
      <c r="C13" s="119">
        <v>339014</v>
      </c>
      <c r="D13" s="120">
        <v>112</v>
      </c>
      <c r="E13" s="16">
        <f>SUM(E11:E12)</f>
        <v>25000</v>
      </c>
      <c r="F13" s="25"/>
    </row>
    <row r="14" spans="1:6" x14ac:dyDescent="0.25">
      <c r="A14" s="531" t="s">
        <v>8</v>
      </c>
      <c r="B14" s="381"/>
      <c r="C14" s="117" t="s">
        <v>9</v>
      </c>
      <c r="D14" s="117">
        <v>112</v>
      </c>
      <c r="E14" s="58">
        <v>300000</v>
      </c>
      <c r="F14" s="25"/>
    </row>
    <row r="15" spans="1:6" x14ac:dyDescent="0.25">
      <c r="A15" s="349" t="s">
        <v>85</v>
      </c>
      <c r="B15" s="350"/>
      <c r="C15" s="119">
        <v>339018</v>
      </c>
      <c r="D15" s="119">
        <v>112</v>
      </c>
      <c r="E15" s="16">
        <f>SUM(E14)</f>
        <v>300000</v>
      </c>
      <c r="F15" s="25"/>
    </row>
    <row r="16" spans="1:6" x14ac:dyDescent="0.25">
      <c r="A16" s="531" t="s">
        <v>10</v>
      </c>
      <c r="B16" s="381"/>
      <c r="C16" s="115" t="s">
        <v>11</v>
      </c>
      <c r="D16" s="116">
        <v>112</v>
      </c>
      <c r="E16" s="58">
        <v>180000</v>
      </c>
      <c r="F16" s="25"/>
    </row>
    <row r="17" spans="1:6" x14ac:dyDescent="0.25">
      <c r="A17" s="349" t="s">
        <v>85</v>
      </c>
      <c r="B17" s="350"/>
      <c r="C17" s="119">
        <v>339020</v>
      </c>
      <c r="D17" s="120">
        <v>112</v>
      </c>
      <c r="E17" s="16">
        <f>SUM(E16)</f>
        <v>180000</v>
      </c>
      <c r="F17" s="25"/>
    </row>
    <row r="18" spans="1:6" x14ac:dyDescent="0.25">
      <c r="A18" s="531" t="s">
        <v>12</v>
      </c>
      <c r="B18" s="381"/>
      <c r="C18" s="117" t="s">
        <v>13</v>
      </c>
      <c r="D18" s="118">
        <v>112</v>
      </c>
      <c r="E18" s="58">
        <v>22686.44</v>
      </c>
      <c r="F18" s="25"/>
    </row>
    <row r="19" spans="1:6" x14ac:dyDescent="0.25">
      <c r="A19" s="531" t="s">
        <v>14</v>
      </c>
      <c r="B19" s="381"/>
      <c r="C19" s="117" t="s">
        <v>15</v>
      </c>
      <c r="D19" s="118">
        <v>112</v>
      </c>
      <c r="E19" s="58"/>
      <c r="F19" s="25"/>
    </row>
    <row r="20" spans="1:6" x14ac:dyDescent="0.25">
      <c r="A20" s="349" t="s">
        <v>85</v>
      </c>
      <c r="B20" s="350"/>
      <c r="C20" s="119">
        <v>339030</v>
      </c>
      <c r="D20" s="120">
        <v>112</v>
      </c>
      <c r="E20" s="16">
        <f>SUM(E18:E19)</f>
        <v>22686.44</v>
      </c>
      <c r="F20" s="25"/>
    </row>
    <row r="21" spans="1:6" x14ac:dyDescent="0.25">
      <c r="A21" s="532" t="s">
        <v>103</v>
      </c>
      <c r="B21" s="533"/>
      <c r="C21" s="117" t="s">
        <v>16</v>
      </c>
      <c r="D21" s="118">
        <v>112</v>
      </c>
      <c r="E21" s="58"/>
      <c r="F21" s="25"/>
    </row>
    <row r="22" spans="1:6" x14ac:dyDescent="0.25">
      <c r="A22" s="349" t="s">
        <v>85</v>
      </c>
      <c r="B22" s="350"/>
      <c r="C22" s="119">
        <v>339031</v>
      </c>
      <c r="D22" s="120">
        <v>112</v>
      </c>
      <c r="E22" s="16">
        <f>SUM(E21)</f>
        <v>0</v>
      </c>
      <c r="F22" s="25"/>
    </row>
    <row r="23" spans="1:6" x14ac:dyDescent="0.25">
      <c r="A23" s="531" t="s">
        <v>17</v>
      </c>
      <c r="B23" s="381"/>
      <c r="C23" s="115" t="s">
        <v>18</v>
      </c>
      <c r="D23" s="116">
        <v>112</v>
      </c>
      <c r="E23" s="58"/>
      <c r="F23" s="25"/>
    </row>
    <row r="24" spans="1:6" x14ac:dyDescent="0.25">
      <c r="A24" s="349" t="s">
        <v>85</v>
      </c>
      <c r="B24" s="350"/>
      <c r="C24" s="119">
        <v>339032</v>
      </c>
      <c r="D24" s="120">
        <v>112</v>
      </c>
      <c r="E24" s="16">
        <f>SUM(E23)</f>
        <v>0</v>
      </c>
      <c r="F24" s="25"/>
    </row>
    <row r="25" spans="1:6" x14ac:dyDescent="0.25">
      <c r="A25" s="531" t="s">
        <v>19</v>
      </c>
      <c r="B25" s="381"/>
      <c r="C25" s="117" t="s">
        <v>20</v>
      </c>
      <c r="D25" s="118">
        <v>112</v>
      </c>
      <c r="E25" s="58">
        <v>20000</v>
      </c>
      <c r="F25" s="25"/>
    </row>
    <row r="26" spans="1:6" x14ac:dyDescent="0.25">
      <c r="A26" s="531" t="s">
        <v>21</v>
      </c>
      <c r="B26" s="381"/>
      <c r="C26" s="115" t="s">
        <v>22</v>
      </c>
      <c r="D26" s="116">
        <v>112</v>
      </c>
      <c r="E26" s="58">
        <v>0</v>
      </c>
      <c r="F26" s="25"/>
    </row>
    <row r="27" spans="1:6" x14ac:dyDescent="0.25">
      <c r="A27" s="531" t="s">
        <v>23</v>
      </c>
      <c r="B27" s="381"/>
      <c r="C27" s="117" t="s">
        <v>24</v>
      </c>
      <c r="D27" s="118">
        <v>112</v>
      </c>
      <c r="E27" s="58">
        <v>40000</v>
      </c>
      <c r="F27" s="25"/>
    </row>
    <row r="28" spans="1:6" x14ac:dyDescent="0.25">
      <c r="A28" s="349" t="s">
        <v>85</v>
      </c>
      <c r="B28" s="350"/>
      <c r="C28" s="119">
        <v>339033</v>
      </c>
      <c r="D28" s="120">
        <v>112</v>
      </c>
      <c r="E28" s="16">
        <f>SUM(E25:E27)</f>
        <v>60000</v>
      </c>
      <c r="F28" s="25"/>
    </row>
    <row r="29" spans="1:6" x14ac:dyDescent="0.25">
      <c r="A29" s="531" t="s">
        <v>25</v>
      </c>
      <c r="B29" s="381"/>
      <c r="C29" s="115" t="s">
        <v>26</v>
      </c>
      <c r="D29" s="116">
        <v>112</v>
      </c>
      <c r="E29" s="58"/>
      <c r="F29" s="25"/>
    </row>
    <row r="30" spans="1:6" x14ac:dyDescent="0.25">
      <c r="A30" s="531" t="s">
        <v>27</v>
      </c>
      <c r="B30" s="381"/>
      <c r="C30" s="117" t="s">
        <v>28</v>
      </c>
      <c r="D30" s="118">
        <v>112</v>
      </c>
      <c r="E30" s="58"/>
      <c r="F30" s="25"/>
    </row>
    <row r="31" spans="1:6" x14ac:dyDescent="0.25">
      <c r="A31" s="349" t="s">
        <v>85</v>
      </c>
      <c r="B31" s="350"/>
      <c r="C31" s="119">
        <v>339035</v>
      </c>
      <c r="D31" s="120">
        <v>112</v>
      </c>
      <c r="E31" s="16">
        <f>SUM(E29:E30)</f>
        <v>0</v>
      </c>
      <c r="F31" s="25"/>
    </row>
    <row r="32" spans="1:6" x14ac:dyDescent="0.25">
      <c r="A32" s="531" t="s">
        <v>29</v>
      </c>
      <c r="B32" s="381"/>
      <c r="C32" s="115" t="s">
        <v>30</v>
      </c>
      <c r="D32" s="116">
        <v>112</v>
      </c>
      <c r="E32" s="58">
        <v>50000</v>
      </c>
      <c r="F32" s="25"/>
    </row>
    <row r="33" spans="1:6" x14ac:dyDescent="0.25">
      <c r="A33" s="531" t="s">
        <v>31</v>
      </c>
      <c r="B33" s="381"/>
      <c r="C33" s="117" t="s">
        <v>32</v>
      </c>
      <c r="D33" s="118">
        <v>112</v>
      </c>
      <c r="E33" s="58"/>
      <c r="F33" s="25"/>
    </row>
    <row r="34" spans="1:6" x14ac:dyDescent="0.25">
      <c r="A34" s="531" t="s">
        <v>33</v>
      </c>
      <c r="B34" s="381"/>
      <c r="C34" s="115" t="s">
        <v>34</v>
      </c>
      <c r="D34" s="116">
        <v>112</v>
      </c>
      <c r="E34" s="58"/>
      <c r="F34" s="25"/>
    </row>
    <row r="35" spans="1:6" x14ac:dyDescent="0.25">
      <c r="A35" s="531" t="s">
        <v>35</v>
      </c>
      <c r="B35" s="381"/>
      <c r="C35" s="117" t="s">
        <v>36</v>
      </c>
      <c r="D35" s="116">
        <v>112</v>
      </c>
      <c r="E35" s="58"/>
      <c r="F35" s="25"/>
    </row>
    <row r="36" spans="1:6" x14ac:dyDescent="0.25">
      <c r="A36" s="349" t="s">
        <v>85</v>
      </c>
      <c r="B36" s="350"/>
      <c r="C36" s="119">
        <v>339036</v>
      </c>
      <c r="D36" s="120">
        <v>112</v>
      </c>
      <c r="E36" s="16">
        <f>SUM(E32:E35)</f>
        <v>50000</v>
      </c>
      <c r="F36" s="25"/>
    </row>
    <row r="37" spans="1:6" x14ac:dyDescent="0.25">
      <c r="A37" s="531" t="s">
        <v>38</v>
      </c>
      <c r="B37" s="381"/>
      <c r="C37" s="117" t="s">
        <v>37</v>
      </c>
      <c r="D37" s="118">
        <v>112</v>
      </c>
      <c r="E37" s="58">
        <v>3600000</v>
      </c>
      <c r="F37" s="25"/>
    </row>
    <row r="38" spans="1:6" x14ac:dyDescent="0.25">
      <c r="A38" s="531" t="s">
        <v>39</v>
      </c>
      <c r="B38" s="381"/>
      <c r="C38" s="115" t="s">
        <v>40</v>
      </c>
      <c r="D38" s="116">
        <v>112</v>
      </c>
      <c r="E38" s="58"/>
      <c r="F38" s="25"/>
    </row>
    <row r="39" spans="1:6" x14ac:dyDescent="0.25">
      <c r="A39" s="349" t="s">
        <v>85</v>
      </c>
      <c r="B39" s="350"/>
      <c r="C39" s="119">
        <v>339037</v>
      </c>
      <c r="D39" s="120">
        <v>112</v>
      </c>
      <c r="E39" s="16">
        <f>SUM(E37:E38)</f>
        <v>3600000</v>
      </c>
      <c r="F39" s="25"/>
    </row>
    <row r="40" spans="1:6" x14ac:dyDescent="0.25">
      <c r="A40" s="531" t="s">
        <v>41</v>
      </c>
      <c r="B40" s="381"/>
      <c r="C40" s="117" t="s">
        <v>42</v>
      </c>
      <c r="D40" s="118">
        <v>112</v>
      </c>
      <c r="E40" s="58">
        <v>550000</v>
      </c>
      <c r="F40" s="25"/>
    </row>
    <row r="41" spans="1:6" x14ac:dyDescent="0.25">
      <c r="A41" s="534" t="s">
        <v>43</v>
      </c>
      <c r="B41" s="404"/>
      <c r="C41" s="116" t="s">
        <v>44</v>
      </c>
      <c r="D41" s="116">
        <v>112</v>
      </c>
      <c r="E41" s="58"/>
      <c r="F41" s="25"/>
    </row>
    <row r="42" spans="1:6" x14ac:dyDescent="0.25">
      <c r="A42" s="534" t="s">
        <v>45</v>
      </c>
      <c r="B42" s="404"/>
      <c r="C42" s="116" t="s">
        <v>46</v>
      </c>
      <c r="D42" s="116">
        <v>112</v>
      </c>
      <c r="E42" s="58"/>
      <c r="F42" s="25"/>
    </row>
    <row r="43" spans="1:6" x14ac:dyDescent="0.25">
      <c r="A43" s="534" t="s">
        <v>47</v>
      </c>
      <c r="B43" s="404"/>
      <c r="C43" s="116" t="s">
        <v>48</v>
      </c>
      <c r="D43" s="116">
        <v>112</v>
      </c>
      <c r="E43" s="58"/>
      <c r="F43" s="25"/>
    </row>
    <row r="44" spans="1:6" x14ac:dyDescent="0.25">
      <c r="A44" s="531" t="s">
        <v>49</v>
      </c>
      <c r="B44" s="381"/>
      <c r="C44" s="115" t="s">
        <v>50</v>
      </c>
      <c r="D44" s="116">
        <v>112</v>
      </c>
      <c r="E44" s="58">
        <v>60000</v>
      </c>
      <c r="F44" s="25"/>
    </row>
    <row r="45" spans="1:6" x14ac:dyDescent="0.25">
      <c r="A45" s="531" t="s">
        <v>33</v>
      </c>
      <c r="B45" s="381"/>
      <c r="C45" s="115" t="s">
        <v>51</v>
      </c>
      <c r="D45" s="116">
        <v>112</v>
      </c>
      <c r="E45" s="58"/>
      <c r="F45" s="25"/>
    </row>
    <row r="46" spans="1:6" x14ac:dyDescent="0.25">
      <c r="A46" s="534" t="s">
        <v>52</v>
      </c>
      <c r="B46" s="404"/>
      <c r="C46" s="116" t="s">
        <v>53</v>
      </c>
      <c r="D46" s="116">
        <v>112</v>
      </c>
      <c r="E46" s="58"/>
      <c r="F46" s="25"/>
    </row>
    <row r="47" spans="1:6" x14ac:dyDescent="0.25">
      <c r="A47" s="534" t="s">
        <v>39</v>
      </c>
      <c r="B47" s="404"/>
      <c r="C47" s="116" t="s">
        <v>54</v>
      </c>
      <c r="D47" s="116">
        <v>112</v>
      </c>
      <c r="E47" s="58"/>
      <c r="F47" s="25"/>
    </row>
    <row r="48" spans="1:6" x14ac:dyDescent="0.25">
      <c r="A48" s="534" t="s">
        <v>55</v>
      </c>
      <c r="B48" s="404"/>
      <c r="C48" s="116" t="s">
        <v>56</v>
      </c>
      <c r="D48" s="116">
        <v>112</v>
      </c>
      <c r="E48" s="58"/>
      <c r="F48" s="25"/>
    </row>
    <row r="49" spans="1:6" x14ac:dyDescent="0.25">
      <c r="A49" s="531" t="s">
        <v>35</v>
      </c>
      <c r="B49" s="381"/>
      <c r="C49" s="115" t="s">
        <v>57</v>
      </c>
      <c r="D49" s="116">
        <v>112</v>
      </c>
      <c r="E49" s="58"/>
      <c r="F49" s="25"/>
    </row>
    <row r="50" spans="1:6" x14ac:dyDescent="0.25">
      <c r="A50" s="534" t="s">
        <v>58</v>
      </c>
      <c r="B50" s="404"/>
      <c r="C50" s="116" t="s">
        <v>59</v>
      </c>
      <c r="D50" s="116">
        <v>112</v>
      </c>
      <c r="E50" s="58"/>
      <c r="F50" s="25"/>
    </row>
    <row r="51" spans="1:6" x14ac:dyDescent="0.25">
      <c r="A51" s="349" t="s">
        <v>85</v>
      </c>
      <c r="B51" s="350"/>
      <c r="C51" s="120">
        <v>339039</v>
      </c>
      <c r="D51" s="120">
        <v>112</v>
      </c>
      <c r="E51" s="16">
        <f>SUM(E40:E50)</f>
        <v>610000</v>
      </c>
      <c r="F51" s="25"/>
    </row>
    <row r="52" spans="1:6" x14ac:dyDescent="0.25">
      <c r="A52" s="534" t="s">
        <v>61</v>
      </c>
      <c r="B52" s="404"/>
      <c r="C52" s="116" t="s">
        <v>62</v>
      </c>
      <c r="D52" s="116">
        <v>112</v>
      </c>
      <c r="E52" s="58">
        <v>10000</v>
      </c>
      <c r="F52" s="25"/>
    </row>
    <row r="53" spans="1:6" x14ac:dyDescent="0.25">
      <c r="A53" s="349" t="s">
        <v>85</v>
      </c>
      <c r="B53" s="350"/>
      <c r="C53" s="120">
        <v>339047</v>
      </c>
      <c r="D53" s="120">
        <v>112</v>
      </c>
      <c r="E53" s="16">
        <f>SUM(E52)</f>
        <v>10000</v>
      </c>
      <c r="F53" s="25"/>
    </row>
    <row r="54" spans="1:6" x14ac:dyDescent="0.25">
      <c r="A54" s="534" t="s">
        <v>63</v>
      </c>
      <c r="B54" s="404"/>
      <c r="C54" s="116" t="s">
        <v>64</v>
      </c>
      <c r="D54" s="116">
        <v>112</v>
      </c>
      <c r="E54" s="58">
        <v>2000</v>
      </c>
      <c r="F54" s="25"/>
    </row>
    <row r="55" spans="1:6" x14ac:dyDescent="0.25">
      <c r="A55" s="349" t="s">
        <v>85</v>
      </c>
      <c r="B55" s="350"/>
      <c r="C55" s="120">
        <v>339093</v>
      </c>
      <c r="D55" s="120">
        <v>112</v>
      </c>
      <c r="E55" s="16">
        <f>SUM(E54)</f>
        <v>2000</v>
      </c>
      <c r="F55" s="25"/>
    </row>
    <row r="56" spans="1:6" x14ac:dyDescent="0.25">
      <c r="A56" s="535" t="s">
        <v>86</v>
      </c>
      <c r="B56" s="536"/>
      <c r="C56" s="121">
        <v>339000</v>
      </c>
      <c r="D56" s="121">
        <v>112</v>
      </c>
      <c r="E56" s="17">
        <f>SUM(E13,E15,E17,E20,E22,E24,E28,E31,E36,E39,E51,E53,E55)</f>
        <v>4859686.4399999995</v>
      </c>
      <c r="F56" s="25"/>
    </row>
    <row r="57" spans="1:6" x14ac:dyDescent="0.25">
      <c r="A57" s="534" t="s">
        <v>65</v>
      </c>
      <c r="B57" s="404"/>
      <c r="C57" s="116" t="s">
        <v>66</v>
      </c>
      <c r="D57" s="116">
        <v>112</v>
      </c>
      <c r="E57" s="58">
        <v>20000</v>
      </c>
      <c r="F57" s="25"/>
    </row>
    <row r="58" spans="1:6" x14ac:dyDescent="0.25">
      <c r="A58" s="349" t="s">
        <v>85</v>
      </c>
      <c r="B58" s="350"/>
      <c r="C58" s="120">
        <v>339147</v>
      </c>
      <c r="D58" s="120">
        <v>112</v>
      </c>
      <c r="E58" s="16">
        <f>SUM(E57)</f>
        <v>20000</v>
      </c>
      <c r="F58" s="25"/>
    </row>
    <row r="59" spans="1:6" x14ac:dyDescent="0.25">
      <c r="A59" s="537" t="s">
        <v>67</v>
      </c>
      <c r="B59" s="538"/>
      <c r="C59" s="122" t="s">
        <v>68</v>
      </c>
      <c r="D59" s="116">
        <v>112</v>
      </c>
      <c r="E59" s="58"/>
      <c r="F59" s="25"/>
    </row>
    <row r="60" spans="1:6" x14ac:dyDescent="0.25">
      <c r="A60" s="349" t="s">
        <v>85</v>
      </c>
      <c r="B60" s="350"/>
      <c r="C60" s="120">
        <v>339147</v>
      </c>
      <c r="D60" s="120">
        <v>112</v>
      </c>
      <c r="E60" s="16">
        <f>SUM(E59)</f>
        <v>0</v>
      </c>
      <c r="F60" s="25"/>
    </row>
    <row r="61" spans="1:6" x14ac:dyDescent="0.25">
      <c r="A61" s="539" t="s">
        <v>86</v>
      </c>
      <c r="B61" s="540"/>
      <c r="C61" s="123">
        <v>339100</v>
      </c>
      <c r="D61" s="123">
        <v>112</v>
      </c>
      <c r="E61" s="103">
        <f>SUM(E58,E60)</f>
        <v>20000</v>
      </c>
      <c r="F61" s="25"/>
    </row>
    <row r="62" spans="1:6" x14ac:dyDescent="0.25">
      <c r="A62" s="541" t="s">
        <v>129</v>
      </c>
      <c r="B62" s="542"/>
      <c r="C62" s="124"/>
      <c r="D62" s="125"/>
      <c r="E62" s="104">
        <f>SUM(E56,E61)</f>
        <v>4879686.4399999995</v>
      </c>
      <c r="F62" s="25"/>
    </row>
    <row r="63" spans="1:6" x14ac:dyDescent="0.25">
      <c r="A63" s="543" t="s">
        <v>96</v>
      </c>
      <c r="B63" s="544"/>
      <c r="C63" s="544"/>
      <c r="D63" s="544"/>
      <c r="E63" s="545"/>
      <c r="F63" s="25"/>
    </row>
    <row r="64" spans="1:6" x14ac:dyDescent="0.25">
      <c r="A64" s="534" t="s">
        <v>14</v>
      </c>
      <c r="B64" s="404"/>
      <c r="C64" s="116" t="s">
        <v>69</v>
      </c>
      <c r="D64" s="116">
        <v>112</v>
      </c>
      <c r="E64" s="58"/>
      <c r="F64" s="25"/>
    </row>
    <row r="65" spans="1:6" x14ac:dyDescent="0.25">
      <c r="A65" s="349" t="s">
        <v>85</v>
      </c>
      <c r="B65" s="350"/>
      <c r="C65" s="120">
        <v>449030</v>
      </c>
      <c r="D65" s="120">
        <v>112</v>
      </c>
      <c r="E65" s="16">
        <f>SUM(E64)</f>
        <v>0</v>
      </c>
      <c r="F65" s="25"/>
    </row>
    <row r="66" spans="1:6" x14ac:dyDescent="0.25">
      <c r="A66" s="534" t="s">
        <v>70</v>
      </c>
      <c r="B66" s="404"/>
      <c r="C66" s="116" t="s">
        <v>71</v>
      </c>
      <c r="D66" s="116">
        <v>112</v>
      </c>
      <c r="E66" s="58"/>
      <c r="F66" s="25"/>
    </row>
    <row r="67" spans="1:6" x14ac:dyDescent="0.25">
      <c r="A67" s="349" t="s">
        <v>85</v>
      </c>
      <c r="B67" s="350"/>
      <c r="C67" s="120">
        <v>449036</v>
      </c>
      <c r="D67" s="120">
        <v>112</v>
      </c>
      <c r="E67" s="16">
        <f>SUM(E66)</f>
        <v>0</v>
      </c>
      <c r="F67" s="25"/>
    </row>
    <row r="68" spans="1:6" x14ac:dyDescent="0.25">
      <c r="A68" s="534" t="s">
        <v>70</v>
      </c>
      <c r="B68" s="404"/>
      <c r="C68" s="116" t="s">
        <v>72</v>
      </c>
      <c r="D68" s="116">
        <v>112</v>
      </c>
      <c r="E68" s="58"/>
      <c r="F68" s="25"/>
    </row>
    <row r="69" spans="1:6" x14ac:dyDescent="0.25">
      <c r="A69" s="349" t="s">
        <v>85</v>
      </c>
      <c r="B69" s="350"/>
      <c r="C69" s="120">
        <v>449039</v>
      </c>
      <c r="D69" s="120">
        <v>112</v>
      </c>
      <c r="E69" s="16">
        <f>SUM(E68)</f>
        <v>0</v>
      </c>
      <c r="F69" s="25"/>
    </row>
    <row r="70" spans="1:6" x14ac:dyDescent="0.25">
      <c r="A70" s="534" t="s">
        <v>73</v>
      </c>
      <c r="B70" s="404"/>
      <c r="C70" s="116" t="s">
        <v>74</v>
      </c>
      <c r="D70" s="116">
        <v>112</v>
      </c>
      <c r="E70" s="58"/>
      <c r="F70" s="25"/>
    </row>
    <row r="71" spans="1:6" x14ac:dyDescent="0.25">
      <c r="A71" s="349" t="s">
        <v>85</v>
      </c>
      <c r="B71" s="350"/>
      <c r="C71" s="120">
        <v>449051</v>
      </c>
      <c r="D71" s="120">
        <v>112</v>
      </c>
      <c r="E71" s="16">
        <f>E70</f>
        <v>0</v>
      </c>
      <c r="F71" s="25"/>
    </row>
    <row r="72" spans="1:6" x14ac:dyDescent="0.25">
      <c r="A72" s="534" t="s">
        <v>75</v>
      </c>
      <c r="B72" s="404"/>
      <c r="C72" s="116" t="s">
        <v>76</v>
      </c>
      <c r="D72" s="116">
        <v>112</v>
      </c>
      <c r="E72" s="58">
        <v>575897</v>
      </c>
      <c r="F72" s="25"/>
    </row>
    <row r="73" spans="1:6" x14ac:dyDescent="0.25">
      <c r="A73" s="534" t="s">
        <v>77</v>
      </c>
      <c r="B73" s="404"/>
      <c r="C73" s="116" t="s">
        <v>78</v>
      </c>
      <c r="D73" s="116">
        <v>112</v>
      </c>
      <c r="E73" s="58"/>
      <c r="F73" s="25"/>
    </row>
    <row r="74" spans="1:6" x14ac:dyDescent="0.25">
      <c r="A74" s="534" t="s">
        <v>79</v>
      </c>
      <c r="B74" s="404"/>
      <c r="C74" s="116" t="s">
        <v>80</v>
      </c>
      <c r="D74" s="116">
        <v>112</v>
      </c>
      <c r="E74" s="58"/>
      <c r="F74" s="25"/>
    </row>
    <row r="75" spans="1:6" x14ac:dyDescent="0.25">
      <c r="A75" s="349" t="s">
        <v>85</v>
      </c>
      <c r="B75" s="350"/>
      <c r="C75" s="120">
        <v>449052</v>
      </c>
      <c r="D75" s="120">
        <v>112</v>
      </c>
      <c r="E75" s="16">
        <f>SUM(E72:E74)</f>
        <v>575897</v>
      </c>
      <c r="F75" s="25"/>
    </row>
    <row r="76" spans="1:6" x14ac:dyDescent="0.25">
      <c r="A76" s="553" t="s">
        <v>86</v>
      </c>
      <c r="B76" s="554"/>
      <c r="C76" s="126">
        <v>449000</v>
      </c>
      <c r="D76" s="126">
        <v>112</v>
      </c>
      <c r="E76" s="105">
        <f>SUM(E65,E67,E69,E71,E75)</f>
        <v>575897</v>
      </c>
      <c r="F76" s="25"/>
    </row>
    <row r="77" spans="1:6" x14ac:dyDescent="0.25">
      <c r="A77" s="534" t="s">
        <v>81</v>
      </c>
      <c r="B77" s="404"/>
      <c r="C77" s="116" t="s">
        <v>82</v>
      </c>
      <c r="D77" s="116">
        <v>112</v>
      </c>
      <c r="E77" s="58"/>
      <c r="F77" s="25"/>
    </row>
    <row r="78" spans="1:6" x14ac:dyDescent="0.25">
      <c r="A78" s="349" t="s">
        <v>85</v>
      </c>
      <c r="B78" s="350"/>
      <c r="C78" s="127">
        <v>459061</v>
      </c>
      <c r="D78" s="127">
        <v>112</v>
      </c>
      <c r="E78" s="16">
        <f>SUM(E77)</f>
        <v>0</v>
      </c>
      <c r="F78" s="25"/>
    </row>
    <row r="79" spans="1:6" x14ac:dyDescent="0.25">
      <c r="A79" s="546" t="s">
        <v>86</v>
      </c>
      <c r="B79" s="547"/>
      <c r="C79" s="128">
        <v>459000</v>
      </c>
      <c r="D79" s="128">
        <v>112</v>
      </c>
      <c r="E79" s="106">
        <f>SUM(E78)</f>
        <v>0</v>
      </c>
      <c r="F79" s="25"/>
    </row>
    <row r="80" spans="1:6" x14ac:dyDescent="0.25">
      <c r="A80" s="548" t="s">
        <v>131</v>
      </c>
      <c r="B80" s="549"/>
      <c r="C80" s="129"/>
      <c r="D80" s="129"/>
      <c r="E80" s="107">
        <f>SUM(E76,E79)</f>
        <v>575897</v>
      </c>
      <c r="F80" s="25"/>
    </row>
    <row r="81" spans="1:6" ht="15.75" thickBot="1" x14ac:dyDescent="0.3">
      <c r="A81" s="550" t="s">
        <v>130</v>
      </c>
      <c r="B81" s="551"/>
      <c r="C81" s="131"/>
      <c r="D81" s="130"/>
      <c r="E81" s="15">
        <f>SUM(E62,E80)</f>
        <v>5455583.4399999995</v>
      </c>
      <c r="F81" s="25"/>
    </row>
    <row r="82" spans="1:6" x14ac:dyDescent="0.25">
      <c r="A82" s="25"/>
      <c r="B82" s="25"/>
      <c r="C82" s="25"/>
      <c r="D82" s="25"/>
      <c r="E82" s="25"/>
      <c r="F82" s="25"/>
    </row>
    <row r="83" spans="1:6" x14ac:dyDescent="0.25">
      <c r="A83" s="25"/>
      <c r="B83" s="25"/>
      <c r="C83" s="25"/>
      <c r="D83" s="25"/>
      <c r="E83" s="25"/>
      <c r="F83" s="25"/>
    </row>
    <row r="84" spans="1:6" x14ac:dyDescent="0.25">
      <c r="A84" s="552" t="s">
        <v>87</v>
      </c>
      <c r="B84" s="552"/>
      <c r="C84" s="552"/>
      <c r="D84" s="552"/>
      <c r="E84" s="552"/>
      <c r="F84" s="25"/>
    </row>
    <row r="85" spans="1:6" ht="15.75" thickBot="1" x14ac:dyDescent="0.3">
      <c r="A85" s="340"/>
      <c r="B85" s="340"/>
      <c r="C85" s="132"/>
      <c r="D85" s="133"/>
      <c r="E85" s="134"/>
      <c r="F85" s="25"/>
    </row>
    <row r="86" spans="1:6" ht="25.5" thickBot="1" x14ac:dyDescent="0.3">
      <c r="A86" s="341" t="s">
        <v>1</v>
      </c>
      <c r="B86" s="342"/>
      <c r="C86" s="136" t="s">
        <v>2</v>
      </c>
      <c r="D86" s="136" t="s">
        <v>3</v>
      </c>
      <c r="E86" s="135" t="s">
        <v>122</v>
      </c>
      <c r="F86" s="25"/>
    </row>
    <row r="87" spans="1:6" ht="15.75" thickBot="1" x14ac:dyDescent="0.3">
      <c r="A87" s="346" t="s">
        <v>95</v>
      </c>
      <c r="B87" s="347"/>
      <c r="C87" s="347"/>
      <c r="D87" s="347"/>
      <c r="E87" s="348"/>
      <c r="F87" s="25"/>
    </row>
    <row r="88" spans="1:6" x14ac:dyDescent="0.25">
      <c r="A88" s="303" t="s">
        <v>8</v>
      </c>
      <c r="B88" s="304"/>
      <c r="C88" s="140">
        <v>339018</v>
      </c>
      <c r="D88" s="141">
        <v>100</v>
      </c>
      <c r="E88" s="58">
        <v>841796</v>
      </c>
      <c r="F88" s="25"/>
    </row>
    <row r="89" spans="1:6" x14ac:dyDescent="0.25">
      <c r="A89" s="303" t="s">
        <v>12</v>
      </c>
      <c r="B89" s="304"/>
      <c r="C89" s="138">
        <v>339030</v>
      </c>
      <c r="D89" s="141">
        <v>100</v>
      </c>
      <c r="E89" s="58">
        <v>0</v>
      </c>
      <c r="F89" s="25"/>
    </row>
    <row r="90" spans="1:6" x14ac:dyDescent="0.25">
      <c r="A90" s="303" t="s">
        <v>88</v>
      </c>
      <c r="B90" s="304"/>
      <c r="C90" s="140">
        <v>339031</v>
      </c>
      <c r="D90" s="142">
        <v>100</v>
      </c>
      <c r="E90" s="58">
        <v>0</v>
      </c>
      <c r="F90" s="25"/>
    </row>
    <row r="91" spans="1:6" x14ac:dyDescent="0.25">
      <c r="A91" s="303" t="s">
        <v>104</v>
      </c>
      <c r="B91" s="304"/>
      <c r="C91" s="138">
        <v>339032</v>
      </c>
      <c r="D91" s="144">
        <v>100</v>
      </c>
      <c r="E91" s="58">
        <v>0</v>
      </c>
      <c r="F91" s="25"/>
    </row>
    <row r="92" spans="1:6" x14ac:dyDescent="0.25">
      <c r="A92" s="303" t="s">
        <v>89</v>
      </c>
      <c r="B92" s="304"/>
      <c r="C92" s="139">
        <v>339033</v>
      </c>
      <c r="D92" s="143">
        <v>100</v>
      </c>
      <c r="E92" s="58">
        <v>0</v>
      </c>
      <c r="F92" s="25"/>
    </row>
    <row r="93" spans="1:6" x14ac:dyDescent="0.25">
      <c r="A93" s="303" t="s">
        <v>90</v>
      </c>
      <c r="B93" s="304"/>
      <c r="C93" s="138">
        <v>339036</v>
      </c>
      <c r="D93" s="144">
        <v>100</v>
      </c>
      <c r="E93" s="58">
        <v>0</v>
      </c>
      <c r="F93" s="25"/>
    </row>
    <row r="94" spans="1:6" x14ac:dyDescent="0.25">
      <c r="A94" s="303" t="s">
        <v>60</v>
      </c>
      <c r="B94" s="304"/>
      <c r="C94" s="137">
        <v>339039</v>
      </c>
      <c r="D94" s="145">
        <v>100</v>
      </c>
      <c r="E94" s="58">
        <v>700000</v>
      </c>
      <c r="F94" s="25"/>
    </row>
    <row r="95" spans="1:6" x14ac:dyDescent="0.25">
      <c r="A95" s="355" t="s">
        <v>83</v>
      </c>
      <c r="B95" s="356"/>
      <c r="C95" s="147">
        <v>339000</v>
      </c>
      <c r="D95" s="146">
        <v>100</v>
      </c>
      <c r="E95" s="17">
        <f>SUM(E88:E94)</f>
        <v>1541796</v>
      </c>
      <c r="F95" s="25"/>
    </row>
    <row r="96" spans="1:6" ht="15.75" thickBot="1" x14ac:dyDescent="0.3">
      <c r="A96" s="555" t="s">
        <v>129</v>
      </c>
      <c r="B96" s="556"/>
      <c r="C96" s="148"/>
      <c r="D96" s="149"/>
      <c r="E96" s="18">
        <f>E95</f>
        <v>1541796</v>
      </c>
      <c r="F96" s="25"/>
    </row>
    <row r="97" spans="1:6" ht="15.75" thickBot="1" x14ac:dyDescent="0.3">
      <c r="A97" s="314" t="s">
        <v>96</v>
      </c>
      <c r="B97" s="315"/>
      <c r="C97" s="315"/>
      <c r="D97" s="315"/>
      <c r="E97" s="316"/>
      <c r="F97" s="25"/>
    </row>
    <row r="98" spans="1:6" x14ac:dyDescent="0.25">
      <c r="A98" s="317" t="s">
        <v>75</v>
      </c>
      <c r="B98" s="318"/>
      <c r="C98" s="138">
        <v>449052</v>
      </c>
      <c r="D98" s="144">
        <v>100</v>
      </c>
      <c r="E98" s="58"/>
      <c r="F98" s="25"/>
    </row>
    <row r="99" spans="1:6" x14ac:dyDescent="0.25">
      <c r="A99" s="353" t="s">
        <v>83</v>
      </c>
      <c r="B99" s="354"/>
      <c r="C99" s="150">
        <v>449000</v>
      </c>
      <c r="D99" s="151">
        <v>100</v>
      </c>
      <c r="E99" s="11">
        <f>SUM(E98)</f>
        <v>0</v>
      </c>
      <c r="F99" s="25"/>
    </row>
    <row r="100" spans="1:6" x14ac:dyDescent="0.25">
      <c r="A100" s="100" t="s">
        <v>84</v>
      </c>
      <c r="B100" s="153"/>
      <c r="C100" s="152">
        <v>449000</v>
      </c>
      <c r="D100" s="152">
        <v>100</v>
      </c>
      <c r="E100" s="108">
        <f>SUM(E99)</f>
        <v>0</v>
      </c>
      <c r="F100" s="25"/>
    </row>
    <row r="101" spans="1:6" x14ac:dyDescent="0.25">
      <c r="A101" s="558" t="s">
        <v>131</v>
      </c>
      <c r="B101" s="559"/>
      <c r="C101" s="154"/>
      <c r="D101" s="154"/>
      <c r="E101" s="21">
        <f>E100</f>
        <v>0</v>
      </c>
      <c r="F101" s="25"/>
    </row>
    <row r="102" spans="1:6" ht="15.75" thickBot="1" x14ac:dyDescent="0.3">
      <c r="A102" s="319" t="s">
        <v>130</v>
      </c>
      <c r="B102" s="376"/>
      <c r="C102" s="131"/>
      <c r="D102" s="130"/>
      <c r="E102" s="15">
        <f>SUM(E96,E101)</f>
        <v>1541796</v>
      </c>
      <c r="F102" s="25"/>
    </row>
    <row r="103" spans="1:6" x14ac:dyDescent="0.25">
      <c r="A103" s="25"/>
      <c r="B103" s="25"/>
      <c r="C103" s="25"/>
      <c r="D103" s="25"/>
      <c r="E103" s="25"/>
      <c r="F103" s="25"/>
    </row>
    <row r="104" spans="1:6" ht="15.75" thickBot="1" x14ac:dyDescent="0.3">
      <c r="A104" s="25"/>
      <c r="B104" s="25"/>
      <c r="C104" s="25"/>
      <c r="D104" s="25"/>
      <c r="E104" s="25"/>
      <c r="F104" s="25"/>
    </row>
    <row r="105" spans="1:6" x14ac:dyDescent="0.25">
      <c r="A105" s="560" t="s">
        <v>91</v>
      </c>
      <c r="B105" s="561"/>
      <c r="C105" s="561"/>
      <c r="D105" s="561"/>
      <c r="E105" s="562"/>
      <c r="F105" s="25"/>
    </row>
    <row r="106" spans="1:6" x14ac:dyDescent="0.25">
      <c r="A106" s="563" t="s">
        <v>92</v>
      </c>
      <c r="B106" s="552"/>
      <c r="C106" s="552"/>
      <c r="D106" s="552"/>
      <c r="E106" s="564"/>
      <c r="F106" s="25"/>
    </row>
    <row r="107" spans="1:6" ht="15.75" thickBot="1" x14ac:dyDescent="0.3">
      <c r="A107" s="157"/>
      <c r="B107" s="156"/>
      <c r="C107" s="155"/>
      <c r="D107" s="158"/>
      <c r="E107" s="159"/>
      <c r="F107" s="25"/>
    </row>
    <row r="108" spans="1:6" ht="15" customHeight="1" thickBot="1" x14ac:dyDescent="0.3">
      <c r="A108" s="368" t="s">
        <v>1</v>
      </c>
      <c r="B108" s="557"/>
      <c r="C108" s="136" t="s">
        <v>2</v>
      </c>
      <c r="D108" s="136" t="s">
        <v>3</v>
      </c>
      <c r="E108" s="160" t="s">
        <v>122</v>
      </c>
      <c r="F108" s="25"/>
    </row>
    <row r="109" spans="1:6" ht="26.25" customHeight="1" thickBot="1" x14ac:dyDescent="0.3">
      <c r="A109" s="161" t="s">
        <v>95</v>
      </c>
      <c r="B109" s="162"/>
      <c r="C109" s="162"/>
      <c r="D109" s="162"/>
      <c r="E109" s="163"/>
      <c r="F109" s="25"/>
    </row>
    <row r="110" spans="1:6" x14ac:dyDescent="0.25">
      <c r="A110" s="303" t="s">
        <v>4</v>
      </c>
      <c r="B110" s="304"/>
      <c r="C110" s="140" t="s">
        <v>5</v>
      </c>
      <c r="D110" s="144">
        <v>112</v>
      </c>
      <c r="E110" s="58">
        <v>80000</v>
      </c>
      <c r="F110" s="25"/>
    </row>
    <row r="111" spans="1:6" x14ac:dyDescent="0.25">
      <c r="A111" s="303" t="s">
        <v>93</v>
      </c>
      <c r="B111" s="304"/>
      <c r="C111" s="140" t="s">
        <v>7</v>
      </c>
      <c r="D111" s="144">
        <v>112</v>
      </c>
      <c r="E111" s="58">
        <v>0</v>
      </c>
      <c r="F111" s="25"/>
    </row>
    <row r="112" spans="1:6" x14ac:dyDescent="0.25">
      <c r="A112" s="321" t="s">
        <v>85</v>
      </c>
      <c r="B112" s="322"/>
      <c r="C112" s="164">
        <v>339014</v>
      </c>
      <c r="D112" s="127">
        <v>112</v>
      </c>
      <c r="E112" s="16">
        <f>SUM(E110:E111)</f>
        <v>80000</v>
      </c>
      <c r="F112" s="25"/>
    </row>
    <row r="113" spans="1:6" x14ac:dyDescent="0.25">
      <c r="A113" s="303" t="s">
        <v>12</v>
      </c>
      <c r="B113" s="304"/>
      <c r="C113" s="138">
        <v>339030</v>
      </c>
      <c r="D113" s="144">
        <v>112</v>
      </c>
      <c r="E113" s="58"/>
      <c r="F113" s="25"/>
    </row>
    <row r="114" spans="1:6" x14ac:dyDescent="0.25">
      <c r="A114" s="321" t="s">
        <v>85</v>
      </c>
      <c r="B114" s="322"/>
      <c r="C114" s="165">
        <v>339030</v>
      </c>
      <c r="D114" s="127">
        <v>112</v>
      </c>
      <c r="E114" s="16">
        <f>SUM(E113)</f>
        <v>0</v>
      </c>
      <c r="F114" s="25"/>
    </row>
    <row r="115" spans="1:6" x14ac:dyDescent="0.25">
      <c r="A115" s="303" t="s">
        <v>19</v>
      </c>
      <c r="B115" s="304"/>
      <c r="C115" s="138" t="s">
        <v>20</v>
      </c>
      <c r="D115" s="144">
        <v>112</v>
      </c>
      <c r="E115" s="58">
        <v>30000</v>
      </c>
      <c r="F115" s="25"/>
    </row>
    <row r="116" spans="1:6" x14ac:dyDescent="0.25">
      <c r="A116" s="303" t="s">
        <v>21</v>
      </c>
      <c r="B116" s="304"/>
      <c r="C116" s="138" t="s">
        <v>22</v>
      </c>
      <c r="D116" s="144">
        <v>112</v>
      </c>
      <c r="E116" s="58"/>
      <c r="F116" s="25"/>
    </row>
    <row r="117" spans="1:6" x14ac:dyDescent="0.25">
      <c r="A117" s="321" t="s">
        <v>85</v>
      </c>
      <c r="B117" s="322"/>
      <c r="C117" s="165">
        <v>339033</v>
      </c>
      <c r="D117" s="127">
        <v>112</v>
      </c>
      <c r="E117" s="16">
        <f>SUM(E115:E116)</f>
        <v>30000</v>
      </c>
      <c r="F117" s="25"/>
    </row>
    <row r="118" spans="1:6" x14ac:dyDescent="0.25">
      <c r="A118" s="303" t="s">
        <v>29</v>
      </c>
      <c r="B118" s="304"/>
      <c r="C118" s="138">
        <v>339036</v>
      </c>
      <c r="D118" s="144">
        <v>112</v>
      </c>
      <c r="E118" s="58"/>
      <c r="F118" s="25"/>
    </row>
    <row r="119" spans="1:6" x14ac:dyDescent="0.25">
      <c r="A119" s="321" t="s">
        <v>85</v>
      </c>
      <c r="B119" s="322"/>
      <c r="C119" s="165">
        <v>339036</v>
      </c>
      <c r="D119" s="127">
        <v>112</v>
      </c>
      <c r="E119" s="16">
        <f>SUM(E118)</f>
        <v>0</v>
      </c>
      <c r="F119" s="25"/>
    </row>
    <row r="120" spans="1:6" x14ac:dyDescent="0.25">
      <c r="A120" s="303" t="s">
        <v>94</v>
      </c>
      <c r="B120" s="304"/>
      <c r="C120" s="138">
        <v>339039</v>
      </c>
      <c r="D120" s="144">
        <v>112</v>
      </c>
      <c r="E120" s="58">
        <v>9000</v>
      </c>
      <c r="F120" s="25"/>
    </row>
    <row r="121" spans="1:6" x14ac:dyDescent="0.25">
      <c r="A121" s="321" t="s">
        <v>85</v>
      </c>
      <c r="B121" s="322"/>
      <c r="C121" s="165">
        <v>339039</v>
      </c>
      <c r="D121" s="127">
        <v>112</v>
      </c>
      <c r="E121" s="16">
        <f>SUM(E120)</f>
        <v>9000</v>
      </c>
      <c r="F121" s="25"/>
    </row>
    <row r="122" spans="1:6" x14ac:dyDescent="0.25">
      <c r="A122" s="303" t="s">
        <v>63</v>
      </c>
      <c r="B122" s="304"/>
      <c r="C122" s="141">
        <v>339093</v>
      </c>
      <c r="D122" s="144">
        <v>112</v>
      </c>
      <c r="E122" s="58">
        <v>2000</v>
      </c>
      <c r="F122" s="25"/>
    </row>
    <row r="123" spans="1:6" x14ac:dyDescent="0.25">
      <c r="A123" s="435" t="s">
        <v>85</v>
      </c>
      <c r="B123" s="436"/>
      <c r="C123" s="86">
        <v>339093</v>
      </c>
      <c r="D123" s="127">
        <v>112</v>
      </c>
      <c r="E123" s="16">
        <f>SUM(E122)</f>
        <v>2000</v>
      </c>
      <c r="F123" s="25"/>
    </row>
    <row r="124" spans="1:6" x14ac:dyDescent="0.25">
      <c r="A124" s="363" t="s">
        <v>83</v>
      </c>
      <c r="B124" s="364"/>
      <c r="C124" s="147">
        <v>339000</v>
      </c>
      <c r="D124" s="146">
        <v>112</v>
      </c>
      <c r="E124" s="17">
        <f>SUM(E112,E114,E117,E119,E121,E123,)</f>
        <v>121000</v>
      </c>
      <c r="F124" s="25"/>
    </row>
    <row r="125" spans="1:6" ht="15.75" thickBot="1" x14ac:dyDescent="0.3">
      <c r="A125" s="555" t="s">
        <v>129</v>
      </c>
      <c r="B125" s="556"/>
      <c r="C125" s="148"/>
      <c r="D125" s="149"/>
      <c r="E125" s="18">
        <f>E124</f>
        <v>121000</v>
      </c>
      <c r="F125" s="25"/>
    </row>
    <row r="126" spans="1:6" ht="24" customHeight="1" thickBot="1" x14ac:dyDescent="0.3">
      <c r="A126" s="166" t="s">
        <v>96</v>
      </c>
      <c r="B126" s="101"/>
      <c r="C126" s="101"/>
      <c r="D126" s="101"/>
      <c r="E126" s="102"/>
      <c r="F126" s="25"/>
    </row>
    <row r="127" spans="1:6" x14ac:dyDescent="0.25">
      <c r="A127" s="303" t="s">
        <v>75</v>
      </c>
      <c r="B127" s="304"/>
      <c r="C127" s="168">
        <v>449052</v>
      </c>
      <c r="D127" s="145">
        <v>112</v>
      </c>
      <c r="E127" s="58"/>
      <c r="F127" s="25"/>
    </row>
    <row r="128" spans="1:6" x14ac:dyDescent="0.25">
      <c r="A128" s="372" t="s">
        <v>83</v>
      </c>
      <c r="B128" s="574"/>
      <c r="C128" s="150">
        <v>449000</v>
      </c>
      <c r="D128" s="151">
        <v>112</v>
      </c>
      <c r="E128" s="11">
        <f>SUM(E127)</f>
        <v>0</v>
      </c>
      <c r="F128" s="25"/>
    </row>
    <row r="129" spans="1:6" x14ac:dyDescent="0.25">
      <c r="A129" s="374" t="s">
        <v>84</v>
      </c>
      <c r="B129" s="375"/>
      <c r="C129" s="167">
        <v>449000</v>
      </c>
      <c r="D129" s="167">
        <v>112</v>
      </c>
      <c r="E129" s="20">
        <f>SUM(E128)</f>
        <v>0</v>
      </c>
      <c r="F129" s="25"/>
    </row>
    <row r="130" spans="1:6" x14ac:dyDescent="0.25">
      <c r="A130" s="558" t="s">
        <v>131</v>
      </c>
      <c r="B130" s="559"/>
      <c r="C130" s="154"/>
      <c r="D130" s="154"/>
      <c r="E130" s="21">
        <f>E129</f>
        <v>0</v>
      </c>
      <c r="F130" s="25"/>
    </row>
    <row r="131" spans="1:6" ht="15.75" thickBot="1" x14ac:dyDescent="0.3">
      <c r="A131" s="319" t="s">
        <v>130</v>
      </c>
      <c r="B131" s="376"/>
      <c r="C131" s="131"/>
      <c r="D131" s="130"/>
      <c r="E131" s="15">
        <f>SUM(E125,E130)</f>
        <v>121000</v>
      </c>
      <c r="F131" s="25"/>
    </row>
    <row r="132" spans="1:6" x14ac:dyDescent="0.25">
      <c r="A132" s="25"/>
      <c r="B132" s="25"/>
      <c r="C132" s="25"/>
      <c r="D132" s="25"/>
      <c r="E132" s="25"/>
      <c r="F132" s="25"/>
    </row>
    <row r="133" spans="1:6" ht="15.75" thickBot="1" x14ac:dyDescent="0.3">
      <c r="A133" s="25"/>
      <c r="B133" s="25"/>
      <c r="C133" s="25"/>
      <c r="D133" s="25"/>
      <c r="E133" s="25"/>
      <c r="F133" s="25"/>
    </row>
    <row r="134" spans="1:6" x14ac:dyDescent="0.25">
      <c r="A134" s="575" t="s">
        <v>126</v>
      </c>
      <c r="B134" s="576"/>
      <c r="C134" s="576"/>
      <c r="D134" s="576"/>
      <c r="E134" s="577"/>
      <c r="F134" s="25"/>
    </row>
    <row r="135" spans="1:6" ht="24.75" x14ac:dyDescent="0.25">
      <c r="A135" s="548" t="s">
        <v>1</v>
      </c>
      <c r="B135" s="549"/>
      <c r="C135" s="170" t="s">
        <v>97</v>
      </c>
      <c r="D135" s="170" t="s">
        <v>3</v>
      </c>
      <c r="E135" s="114" t="s">
        <v>122</v>
      </c>
      <c r="F135" s="25"/>
    </row>
    <row r="136" spans="1:6" x14ac:dyDescent="0.25">
      <c r="A136" s="565" t="s">
        <v>99</v>
      </c>
      <c r="B136" s="566"/>
      <c r="C136" s="169" t="s">
        <v>98</v>
      </c>
      <c r="D136" s="169">
        <v>112</v>
      </c>
      <c r="E136" s="110">
        <f>E62</f>
        <v>4879686.4399999995</v>
      </c>
      <c r="F136" s="25"/>
    </row>
    <row r="137" spans="1:6" x14ac:dyDescent="0.25">
      <c r="A137" s="565"/>
      <c r="B137" s="566"/>
      <c r="C137" s="169">
        <v>2994</v>
      </c>
      <c r="D137" s="169">
        <v>100</v>
      </c>
      <c r="E137" s="110">
        <f>E96</f>
        <v>1541796</v>
      </c>
      <c r="F137" s="25"/>
    </row>
    <row r="138" spans="1:6" ht="15" customHeight="1" x14ac:dyDescent="0.25">
      <c r="A138" s="565"/>
      <c r="B138" s="566"/>
      <c r="C138" s="169">
        <v>4572</v>
      </c>
      <c r="D138" s="169">
        <v>112</v>
      </c>
      <c r="E138" s="110">
        <f>E125</f>
        <v>121000</v>
      </c>
      <c r="F138" s="25"/>
    </row>
    <row r="139" spans="1:6" ht="15" customHeight="1" x14ac:dyDescent="0.25">
      <c r="A139" s="565"/>
      <c r="B139" s="566"/>
      <c r="C139" s="567" t="s">
        <v>100</v>
      </c>
      <c r="D139" s="567"/>
      <c r="E139" s="109">
        <f>SUM(E136:E138)</f>
        <v>6542482.4399999995</v>
      </c>
      <c r="F139" s="25"/>
    </row>
    <row r="140" spans="1:6" x14ac:dyDescent="0.25">
      <c r="A140" s="568" t="s">
        <v>101</v>
      </c>
      <c r="B140" s="569"/>
      <c r="C140" s="169" t="s">
        <v>98</v>
      </c>
      <c r="D140" s="169">
        <v>112</v>
      </c>
      <c r="E140" s="110">
        <f>E80</f>
        <v>575897</v>
      </c>
      <c r="F140" s="25"/>
    </row>
    <row r="141" spans="1:6" x14ac:dyDescent="0.25">
      <c r="A141" s="568"/>
      <c r="B141" s="569"/>
      <c r="C141" s="169">
        <v>2994</v>
      </c>
      <c r="D141" s="169">
        <v>100</v>
      </c>
      <c r="E141" s="110">
        <f>E101</f>
        <v>0</v>
      </c>
      <c r="F141" s="25"/>
    </row>
    <row r="142" spans="1:6" x14ac:dyDescent="0.25">
      <c r="A142" s="568"/>
      <c r="B142" s="569"/>
      <c r="C142" s="169">
        <v>4572</v>
      </c>
      <c r="D142" s="169">
        <v>112</v>
      </c>
      <c r="E142" s="110">
        <f>E130</f>
        <v>0</v>
      </c>
      <c r="F142" s="25"/>
    </row>
    <row r="143" spans="1:6" x14ac:dyDescent="0.25">
      <c r="A143" s="570"/>
      <c r="B143" s="571"/>
      <c r="C143" s="567" t="s">
        <v>100</v>
      </c>
      <c r="D143" s="567"/>
      <c r="E143" s="109">
        <f>SUM(E140:E142)</f>
        <v>575897</v>
      </c>
      <c r="F143" s="25"/>
    </row>
    <row r="144" spans="1:6" ht="15.75" thickBot="1" x14ac:dyDescent="0.3">
      <c r="A144" s="572" t="s">
        <v>102</v>
      </c>
      <c r="B144" s="573"/>
      <c r="C144" s="573"/>
      <c r="D144" s="573"/>
      <c r="E144" s="15">
        <f>SUM(E139,E143)</f>
        <v>7118379.4399999995</v>
      </c>
      <c r="F144" s="25"/>
    </row>
    <row r="145" spans="1:6" x14ac:dyDescent="0.25">
      <c r="A145" s="25"/>
      <c r="B145" s="25"/>
      <c r="C145" s="65"/>
      <c r="D145" s="27"/>
      <c r="E145" s="98"/>
      <c r="F145" s="25"/>
    </row>
  </sheetData>
  <sheetProtection password="DF69" sheet="1" objects="1" scenarios="1" insertColumns="0" insertRows="0" deleteColumns="0" deleteRows="0"/>
  <mergeCells count="125">
    <mergeCell ref="A6:E6"/>
    <mergeCell ref="A7:E7"/>
    <mergeCell ref="A8:B8"/>
    <mergeCell ref="A9:B9"/>
    <mergeCell ref="A10:E10"/>
    <mergeCell ref="A11:B11"/>
    <mergeCell ref="A18:B18"/>
    <mergeCell ref="A19:B19"/>
    <mergeCell ref="A20:B20"/>
    <mergeCell ref="A21:B21"/>
    <mergeCell ref="A22:B22"/>
    <mergeCell ref="A23:B23"/>
    <mergeCell ref="A12:B12"/>
    <mergeCell ref="A13:B13"/>
    <mergeCell ref="A14:B14"/>
    <mergeCell ref="A15:B15"/>
    <mergeCell ref="A16:B16"/>
    <mergeCell ref="A17:B17"/>
    <mergeCell ref="A30:B30"/>
    <mergeCell ref="A31:B31"/>
    <mergeCell ref="A32:B32"/>
    <mergeCell ref="A33:B33"/>
    <mergeCell ref="A34:B34"/>
    <mergeCell ref="A35:B35"/>
    <mergeCell ref="A24:B24"/>
    <mergeCell ref="A25:B25"/>
    <mergeCell ref="A26:B26"/>
    <mergeCell ref="A27:B27"/>
    <mergeCell ref="A28:B28"/>
    <mergeCell ref="A29:B29"/>
    <mergeCell ref="A42:B42"/>
    <mergeCell ref="A43:B43"/>
    <mergeCell ref="A44:B44"/>
    <mergeCell ref="A45:B45"/>
    <mergeCell ref="A46:B46"/>
    <mergeCell ref="A47:B47"/>
    <mergeCell ref="A36:B36"/>
    <mergeCell ref="A37:B37"/>
    <mergeCell ref="A38:B38"/>
    <mergeCell ref="A39:B39"/>
    <mergeCell ref="A40:B40"/>
    <mergeCell ref="A41:B41"/>
    <mergeCell ref="A54:B54"/>
    <mergeCell ref="A55:B55"/>
    <mergeCell ref="A56:B56"/>
    <mergeCell ref="A57:B57"/>
    <mergeCell ref="A58:B58"/>
    <mergeCell ref="A59:B59"/>
    <mergeCell ref="A48:B48"/>
    <mergeCell ref="A49:B49"/>
    <mergeCell ref="A50:B50"/>
    <mergeCell ref="A51:B51"/>
    <mergeCell ref="A52:B52"/>
    <mergeCell ref="A53:B53"/>
    <mergeCell ref="A66:B66"/>
    <mergeCell ref="A67:B67"/>
    <mergeCell ref="A68:B68"/>
    <mergeCell ref="A69:B69"/>
    <mergeCell ref="A70:B70"/>
    <mergeCell ref="A71:B71"/>
    <mergeCell ref="A60:B60"/>
    <mergeCell ref="A61:B61"/>
    <mergeCell ref="A62:B62"/>
    <mergeCell ref="A63:E63"/>
    <mergeCell ref="A64:B64"/>
    <mergeCell ref="A65:B65"/>
    <mergeCell ref="A78:B78"/>
    <mergeCell ref="A79:B79"/>
    <mergeCell ref="A80:B80"/>
    <mergeCell ref="A81:B81"/>
    <mergeCell ref="A84:E84"/>
    <mergeCell ref="A85:B85"/>
    <mergeCell ref="A72:B72"/>
    <mergeCell ref="A73:B73"/>
    <mergeCell ref="A74:B74"/>
    <mergeCell ref="A75:B75"/>
    <mergeCell ref="A76:B76"/>
    <mergeCell ref="A77:B77"/>
    <mergeCell ref="A92:B92"/>
    <mergeCell ref="A93:B93"/>
    <mergeCell ref="A94:B94"/>
    <mergeCell ref="A95:B95"/>
    <mergeCell ref="A96:B96"/>
    <mergeCell ref="A97:E97"/>
    <mergeCell ref="A86:B86"/>
    <mergeCell ref="A87:E87"/>
    <mergeCell ref="A88:B88"/>
    <mergeCell ref="A89:B89"/>
    <mergeCell ref="A90:B90"/>
    <mergeCell ref="A91:B91"/>
    <mergeCell ref="A108:B108"/>
    <mergeCell ref="A110:B110"/>
    <mergeCell ref="A111:B111"/>
    <mergeCell ref="A112:B112"/>
    <mergeCell ref="A113:B113"/>
    <mergeCell ref="A114:B114"/>
    <mergeCell ref="A98:B98"/>
    <mergeCell ref="A99:B99"/>
    <mergeCell ref="A101:B101"/>
    <mergeCell ref="A102:B102"/>
    <mergeCell ref="A105:E105"/>
    <mergeCell ref="A106:E106"/>
    <mergeCell ref="A121:B121"/>
    <mergeCell ref="A122:B122"/>
    <mergeCell ref="A123:B123"/>
    <mergeCell ref="A124:B124"/>
    <mergeCell ref="A125:B125"/>
    <mergeCell ref="A127:B127"/>
    <mergeCell ref="A115:B115"/>
    <mergeCell ref="A116:B116"/>
    <mergeCell ref="A117:B117"/>
    <mergeCell ref="A118:B118"/>
    <mergeCell ref="A119:B119"/>
    <mergeCell ref="A120:B120"/>
    <mergeCell ref="A136:B139"/>
    <mergeCell ref="C139:D139"/>
    <mergeCell ref="A140:B143"/>
    <mergeCell ref="C143:D143"/>
    <mergeCell ref="A144:D144"/>
    <mergeCell ref="A128:B128"/>
    <mergeCell ref="A129:B129"/>
    <mergeCell ref="A130:B130"/>
    <mergeCell ref="A131:B131"/>
    <mergeCell ref="A134:E134"/>
    <mergeCell ref="A135:B135"/>
  </mergeCells>
  <pageMargins left="0.511811024" right="0.511811024" top="0.78740157499999996" bottom="0.78740157499999996" header="0.31496062000000002" footer="0.31496062000000002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21</vt:i4>
      </vt:variant>
    </vt:vector>
  </HeadingPairs>
  <TitlesOfParts>
    <vt:vector size="21" baseType="lpstr">
      <vt:lpstr>Resumo SIMEC</vt:lpstr>
      <vt:lpstr>Resumo</vt:lpstr>
      <vt:lpstr>Reitoria</vt:lpstr>
      <vt:lpstr>C.Av. Cabedelo Centro</vt:lpstr>
      <vt:lpstr>C.Av. Mangabeira</vt:lpstr>
      <vt:lpstr>C.Av. Soledade</vt:lpstr>
      <vt:lpstr>Cabedelo</vt:lpstr>
      <vt:lpstr>Cajazeiras</vt:lpstr>
      <vt:lpstr>Campina Grande</vt:lpstr>
      <vt:lpstr>Catolé do Rocha</vt:lpstr>
      <vt:lpstr>Esperança</vt:lpstr>
      <vt:lpstr>Guarabira</vt:lpstr>
      <vt:lpstr>Itabaiana</vt:lpstr>
      <vt:lpstr>Itaporanga</vt:lpstr>
      <vt:lpstr> João Pessoa</vt:lpstr>
      <vt:lpstr>Monteiro</vt:lpstr>
      <vt:lpstr>Patos</vt:lpstr>
      <vt:lpstr>Picuí</vt:lpstr>
      <vt:lpstr>P.Isabel</vt:lpstr>
      <vt:lpstr>Santa Rita</vt:lpstr>
      <vt:lpstr>Sousa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IFPB</dc:creator>
  <cp:lastModifiedBy>IFPB</cp:lastModifiedBy>
  <cp:lastPrinted>2016-08-17T14:55:16Z</cp:lastPrinted>
  <dcterms:created xsi:type="dcterms:W3CDTF">2015-05-18T11:25:39Z</dcterms:created>
  <dcterms:modified xsi:type="dcterms:W3CDTF">2016-12-27T14:56:08Z</dcterms:modified>
</cp:coreProperties>
</file>