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1110" windowWidth="17745" windowHeight="8970"/>
  </bookViews>
  <sheets>
    <sheet name="Plan1" sheetId="1" r:id="rId1"/>
    <sheet name="Plan2" sheetId="2" r:id="rId2"/>
    <sheet name="Plan3" sheetId="3" r:id="rId3"/>
    <sheet name="Plan4" sheetId="4" r:id="rId4"/>
    <sheet name="Plan5" sheetId="5" r:id="rId5"/>
  </sheets>
  <definedNames>
    <definedName name="_xlnm.Print_Area" localSheetId="0">Plan1!$A$1:$P$41</definedName>
  </definedNames>
  <calcPr calcId="145621"/>
</workbook>
</file>

<file path=xl/calcChain.xml><?xml version="1.0" encoding="utf-8"?>
<calcChain xmlns="http://schemas.openxmlformats.org/spreadsheetml/2006/main">
  <c r="M15" i="1" l="1"/>
  <c r="L15" i="1"/>
  <c r="I21" i="1"/>
  <c r="I15" i="1"/>
  <c r="M21" i="1"/>
  <c r="L21" i="1"/>
  <c r="J21" i="1"/>
  <c r="J15" i="1"/>
  <c r="K15" i="1" s="1"/>
  <c r="K21" i="1" l="1"/>
  <c r="N21" i="1" s="1"/>
  <c r="O21" i="1" s="1"/>
  <c r="P21" i="1" s="1"/>
  <c r="P24" i="1" s="1"/>
  <c r="B1" i="4"/>
  <c r="N15" i="1" l="1"/>
  <c r="O15" i="1" s="1"/>
  <c r="P15" i="1" s="1"/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2" i="2"/>
  <c r="D61" i="2" l="1"/>
  <c r="P18" i="1" l="1"/>
  <c r="P25" i="1" s="1"/>
</calcChain>
</file>

<file path=xl/sharedStrings.xml><?xml version="1.0" encoding="utf-8"?>
<sst xmlns="http://schemas.openxmlformats.org/spreadsheetml/2006/main" count="47" uniqueCount="30">
  <si>
    <t>TRATAMENTO ESTATISTICO</t>
  </si>
  <si>
    <t>Nº. de Cotações</t>
  </si>
  <si>
    <t>Amplitude total</t>
  </si>
  <si>
    <t>Desvio padrão</t>
  </si>
  <si>
    <t>Coeficiente de variação</t>
  </si>
  <si>
    <t>Média</t>
  </si>
  <si>
    <t>Mediana</t>
  </si>
  <si>
    <t>Preço  de referência</t>
  </si>
  <si>
    <t>Valor unitário estimado</t>
  </si>
  <si>
    <t>Valor total estimado</t>
  </si>
  <si>
    <t>DESCRIÇÃO</t>
  </si>
  <si>
    <t>QUANT.</t>
  </si>
  <si>
    <t>ITEM</t>
  </si>
  <si>
    <t>VALOR TOTAL ESTIMADO DO ITEM</t>
  </si>
  <si>
    <t>VALOR TOTAL ESTIMADO DA CESTA DE PREÇOS ESTIMADOS</t>
  </si>
  <si>
    <t>PREÇOS UNITÁRIOS</t>
  </si>
  <si>
    <t>FONTES PESQUISADAS</t>
  </si>
  <si>
    <t xml:space="preserve">Processo nº. </t>
  </si>
  <si>
    <t>PLANILHA COMPARATIVA DE PREÇOS ESTIMADOS</t>
  </si>
  <si>
    <t>OBSERVAÇÕES:</t>
  </si>
  <si>
    <t>João Pessoa, 11 de dezembro de 2017</t>
  </si>
  <si>
    <t>Cargo/Função</t>
  </si>
  <si>
    <t>Nome</t>
  </si>
  <si>
    <t>___________________________________________________</t>
  </si>
  <si>
    <t>Matrícula</t>
  </si>
  <si>
    <t>Ministério da Educação</t>
  </si>
  <si>
    <t>Instituto Federal de Educação, Ciência e Tecnologia da Paraíba</t>
  </si>
  <si>
    <t>Reitoria</t>
  </si>
  <si>
    <t>QNTD</t>
  </si>
  <si>
    <t>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</si>
</sst>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R$-416]\ #,##0.00;[Red]\-[$R$-416]\ #,##0.00"/>
    <numFmt numFmtId="165" formatCode="&quot;R$ 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rgb="FF00000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1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 applyBorder="0" applyProtection="0"/>
    <xf numFmtId="43" fontId="1" fillId="0" borderId="0" applyFont="0" applyFill="0" applyBorder="0" applyAlignment="0" applyProtection="0"/>
    <xf numFmtId="0" fontId="14" fillId="7" borderId="0" applyNumberFormat="0" applyBorder="0" applyAlignment="0" applyProtection="0"/>
  </cellStyleXfs>
  <cellXfs count="80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3" fontId="5" fillId="0" borderId="3" xfId="3" applyFont="1" applyBorder="1" applyAlignment="1">
      <alignment horizontal="center" vertical="center" wrapText="1"/>
    </xf>
    <xf numFmtId="43" fontId="0" fillId="0" borderId="0" xfId="0" applyNumberFormat="1"/>
    <xf numFmtId="165" fontId="6" fillId="0" borderId="1" xfId="2" applyNumberFormat="1" applyFont="1" applyFill="1" applyBorder="1" applyAlignment="1" applyProtection="1">
      <alignment horizontal="center"/>
    </xf>
    <xf numFmtId="2" fontId="0" fillId="0" borderId="0" xfId="0" applyNumberFormat="1" applyAlignment="1">
      <alignment wrapText="1"/>
    </xf>
    <xf numFmtId="0" fontId="0" fillId="0" borderId="0" xfId="0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5" borderId="1" xfId="2" applyNumberFormat="1" applyFont="1" applyFill="1" applyBorder="1" applyAlignment="1" applyProtection="1">
      <alignment horizontal="center" vertical="center"/>
    </xf>
    <xf numFmtId="0" fontId="9" fillId="5" borderId="1" xfId="2" applyNumberFormat="1" applyFont="1" applyFill="1" applyBorder="1" applyAlignment="1" applyProtection="1">
      <alignment horizontal="center" vertical="center"/>
    </xf>
    <xf numFmtId="164" fontId="10" fillId="6" borderId="1" xfId="0" applyNumberFormat="1" applyFont="1" applyFill="1" applyBorder="1"/>
    <xf numFmtId="0" fontId="12" fillId="0" borderId="0" xfId="0" applyFont="1"/>
    <xf numFmtId="0" fontId="13" fillId="4" borderId="1" xfId="0" applyFont="1" applyFill="1" applyBorder="1" applyAlignment="1">
      <alignment horizontal="center" vertical="center" wrapText="1"/>
    </xf>
    <xf numFmtId="0" fontId="8" fillId="5" borderId="1" xfId="2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/>
    </xf>
    <xf numFmtId="165" fontId="6" fillId="0" borderId="1" xfId="2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/>
    <xf numFmtId="3" fontId="9" fillId="3" borderId="5" xfId="2" applyNumberFormat="1" applyFont="1" applyFill="1" applyBorder="1" applyAlignment="1" applyProtection="1">
      <alignment vertical="center"/>
    </xf>
    <xf numFmtId="0" fontId="8" fillId="2" borderId="11" xfId="2" applyNumberFormat="1" applyFont="1" applyFill="1" applyBorder="1" applyAlignment="1" applyProtection="1">
      <alignment vertical="center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vertical="center"/>
    </xf>
    <xf numFmtId="0" fontId="9" fillId="5" borderId="1" xfId="2" applyNumberFormat="1" applyFont="1" applyFill="1" applyBorder="1" applyAlignment="1" applyProtection="1">
      <alignment horizontal="center" vertical="center" wrapText="1"/>
    </xf>
    <xf numFmtId="3" fontId="9" fillId="3" borderId="2" xfId="2" applyNumberFormat="1" applyFont="1" applyFill="1" applyBorder="1" applyAlignment="1" applyProtection="1">
      <alignment horizontal="center" vertical="center"/>
    </xf>
    <xf numFmtId="3" fontId="9" fillId="3" borderId="4" xfId="2" applyNumberFormat="1" applyFont="1" applyFill="1" applyBorder="1" applyAlignment="1" applyProtection="1">
      <alignment horizontal="center" vertical="center"/>
    </xf>
    <xf numFmtId="0" fontId="8" fillId="2" borderId="9" xfId="2" applyNumberFormat="1" applyFont="1" applyFill="1" applyBorder="1" applyAlignment="1" applyProtection="1">
      <alignment horizontal="center" vertical="center"/>
    </xf>
    <xf numFmtId="0" fontId="8" fillId="2" borderId="10" xfId="2" applyNumberFormat="1" applyFont="1" applyFill="1" applyBorder="1" applyAlignment="1" applyProtection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44" fontId="9" fillId="3" borderId="2" xfId="1" applyFont="1" applyFill="1" applyBorder="1" applyAlignment="1">
      <alignment horizontal="center" vertical="center" wrapText="1"/>
    </xf>
    <xf numFmtId="44" fontId="9" fillId="3" borderId="4" xfId="1" applyFont="1" applyFill="1" applyBorder="1" applyAlignment="1">
      <alignment horizontal="center" vertical="center" wrapText="1"/>
    </xf>
    <xf numFmtId="44" fontId="9" fillId="3" borderId="5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4" xfId="1" applyNumberFormat="1" applyFont="1" applyFill="1" applyBorder="1" applyAlignment="1">
      <alignment horizontal="center" vertical="center" wrapText="1"/>
    </xf>
    <xf numFmtId="164" fontId="2" fillId="0" borderId="5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0" fontId="3" fillId="3" borderId="2" xfId="0" applyNumberFormat="1" applyFont="1" applyFill="1" applyBorder="1" applyAlignment="1">
      <alignment horizontal="center" vertical="center" wrapText="1"/>
    </xf>
    <xf numFmtId="10" fontId="3" fillId="3" borderId="4" xfId="0" applyNumberFormat="1" applyFont="1" applyFill="1" applyBorder="1" applyAlignment="1">
      <alignment horizontal="center" vertical="center" wrapText="1"/>
    </xf>
    <xf numFmtId="10" fontId="3" fillId="3" borderId="5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/>
    </xf>
    <xf numFmtId="0" fontId="6" fillId="2" borderId="2" xfId="2" applyNumberFormat="1" applyFont="1" applyFill="1" applyBorder="1" applyAlignment="1" applyProtection="1">
      <alignment horizontal="justify" vertical="justify" wrapText="1"/>
    </xf>
    <xf numFmtId="0" fontId="6" fillId="2" borderId="4" xfId="2" applyNumberFormat="1" applyFont="1" applyFill="1" applyBorder="1" applyAlignment="1" applyProtection="1">
      <alignment horizontal="justify" vertical="justify" wrapText="1"/>
    </xf>
    <xf numFmtId="0" fontId="6" fillId="2" borderId="5" xfId="2" applyNumberFormat="1" applyFont="1" applyFill="1" applyBorder="1" applyAlignment="1" applyProtection="1">
      <alignment horizontal="justify" vertical="justify" wrapText="1"/>
    </xf>
    <xf numFmtId="0" fontId="10" fillId="6" borderId="1" xfId="0" applyFont="1" applyFill="1" applyBorder="1" applyAlignment="1">
      <alignment horizontal="center"/>
    </xf>
    <xf numFmtId="3" fontId="9" fillId="3" borderId="5" xfId="2" applyNumberFormat="1" applyFont="1" applyFill="1" applyBorder="1" applyAlignment="1" applyProtection="1">
      <alignment horizontal="center" vertical="center"/>
    </xf>
    <xf numFmtId="0" fontId="6" fillId="2" borderId="2" xfId="2" applyNumberFormat="1" applyFont="1" applyFill="1" applyBorder="1" applyAlignment="1" applyProtection="1">
      <alignment horizontal="center" vertical="center" wrapText="1"/>
    </xf>
    <xf numFmtId="0" fontId="6" fillId="2" borderId="4" xfId="2" applyNumberFormat="1" applyFont="1" applyFill="1" applyBorder="1" applyAlignment="1" applyProtection="1">
      <alignment horizontal="center" vertical="center" wrapText="1"/>
    </xf>
    <xf numFmtId="0" fontId="6" fillId="2" borderId="5" xfId="2" applyNumberFormat="1" applyFont="1" applyFill="1" applyBorder="1" applyAlignment="1" applyProtection="1">
      <alignment horizontal="center" vertical="center" wrapText="1"/>
    </xf>
    <xf numFmtId="0" fontId="8" fillId="2" borderId="6" xfId="2" applyNumberFormat="1" applyFont="1" applyFill="1" applyBorder="1" applyAlignment="1" applyProtection="1">
      <alignment horizontal="center" vertical="center"/>
    </xf>
    <xf numFmtId="0" fontId="8" fillId="2" borderId="7" xfId="2" applyNumberFormat="1" applyFont="1" applyFill="1" applyBorder="1" applyAlignment="1" applyProtection="1">
      <alignment horizontal="center" vertical="center"/>
    </xf>
    <xf numFmtId="0" fontId="8" fillId="2" borderId="8" xfId="2" applyNumberFormat="1" applyFont="1" applyFill="1" applyBorder="1" applyAlignment="1" applyProtection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9" fillId="5" borderId="6" xfId="2" applyNumberFormat="1" applyFont="1" applyFill="1" applyBorder="1" applyAlignment="1" applyProtection="1">
      <alignment horizontal="left" vertical="center" wrapText="1"/>
    </xf>
    <xf numFmtId="0" fontId="9" fillId="5" borderId="7" xfId="2" applyNumberFormat="1" applyFont="1" applyFill="1" applyBorder="1" applyAlignment="1" applyProtection="1">
      <alignment horizontal="left" vertical="center" wrapText="1"/>
    </xf>
    <xf numFmtId="0" fontId="13" fillId="0" borderId="6" xfId="2" applyNumberFormat="1" applyFont="1" applyFill="1" applyBorder="1" applyAlignment="1" applyProtection="1">
      <alignment horizontal="center" vertical="center" wrapText="1"/>
    </xf>
    <xf numFmtId="0" fontId="13" fillId="0" borderId="7" xfId="2" applyNumberFormat="1" applyFont="1" applyFill="1" applyBorder="1" applyAlignment="1" applyProtection="1">
      <alignment horizontal="center" vertical="center" wrapText="1"/>
    </xf>
    <xf numFmtId="0" fontId="14" fillId="8" borderId="7" xfId="4" applyNumberFormat="1" applyFill="1" applyBorder="1" applyAlignment="1" applyProtection="1">
      <alignment horizontal="center"/>
    </xf>
    <xf numFmtId="0" fontId="7" fillId="0" borderId="1" xfId="0" applyFont="1" applyBorder="1" applyAlignment="1">
      <alignment horizontal="center"/>
    </xf>
    <xf numFmtId="2" fontId="0" fillId="0" borderId="0" xfId="0" applyNumberFormat="1" applyAlignment="1">
      <alignment horizontal="center" wrapText="1"/>
    </xf>
    <xf numFmtId="2" fontId="11" fillId="0" borderId="0" xfId="0" applyNumberFormat="1" applyFont="1" applyAlignment="1">
      <alignment wrapText="1"/>
    </xf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9" fillId="0" borderId="6" xfId="0" applyFont="1" applyBorder="1" applyAlignment="1"/>
    <xf numFmtId="0" fontId="9" fillId="0" borderId="7" xfId="0" applyFont="1" applyBorder="1" applyAlignment="1"/>
    <xf numFmtId="0" fontId="9" fillId="0" borderId="8" xfId="0" applyFont="1" applyBorder="1" applyAlignment="1"/>
    <xf numFmtId="0" fontId="0" fillId="0" borderId="0" xfId="2" applyNumberFormat="1" applyFont="1" applyFill="1" applyBorder="1" applyAlignment="1" applyProtection="1"/>
    <xf numFmtId="0" fontId="15" fillId="0" borderId="0" xfId="2" applyNumberFormat="1" applyFont="1" applyFill="1" applyBorder="1" applyAlignment="1" applyProtection="1">
      <alignment horizontal="center"/>
    </xf>
    <xf numFmtId="0" fontId="12" fillId="0" borderId="0" xfId="0" applyFont="1" applyAlignment="1"/>
  </cellXfs>
  <cellStyles count="5">
    <cellStyle name="Excel Built-in Normal" xfId="2"/>
    <cellStyle name="Incorreto" xfId="4" builtinId="27"/>
    <cellStyle name="Moeda 2" xfId="1"/>
    <cellStyle name="Normal" xfId="0" builtinId="0"/>
    <cellStyle name="Vírgula" xfId="3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152399</xdr:rowOff>
    </xdr:from>
    <xdr:to>
      <xdr:col>1</xdr:col>
      <xdr:colOff>2171700</xdr:colOff>
      <xdr:row>4</xdr:row>
      <xdr:rowOff>161924</xdr:rowOff>
    </xdr:to>
    <xdr:pic>
      <xdr:nvPicPr>
        <xdr:cNvPr id="4" name="Imagem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52399"/>
          <a:ext cx="251460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1838324</xdr:colOff>
      <xdr:row>0</xdr:row>
      <xdr:rowOff>104775</xdr:rowOff>
    </xdr:from>
    <xdr:to>
      <xdr:col>7</xdr:col>
      <xdr:colOff>781050</xdr:colOff>
      <xdr:row>5</xdr:row>
      <xdr:rowOff>120397</xdr:rowOff>
    </xdr:to>
    <xdr:pic>
      <xdr:nvPicPr>
        <xdr:cNvPr id="5" name="Imagem 4" descr="Brasão da Repúblic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7258049" y="104775"/>
          <a:ext cx="1028701" cy="1015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view="pageBreakPreview" zoomScaleNormal="85" zoomScaleSheetLayoutView="100" workbookViewId="0">
      <selection activeCell="A19" sqref="A19:P19"/>
    </sheetView>
  </sheetViews>
  <sheetFormatPr defaultRowHeight="15.75" x14ac:dyDescent="0.25"/>
  <cols>
    <col min="1" max="1" width="6.140625" customWidth="1"/>
    <col min="2" max="2" width="32.7109375" style="6" customWidth="1"/>
    <col min="3" max="3" width="15" style="15" customWidth="1"/>
    <col min="4" max="4" width="2.140625" hidden="1" customWidth="1"/>
    <col min="5" max="5" width="8.5703125" customWidth="1"/>
    <col min="6" max="6" width="18.85546875" style="18" customWidth="1"/>
    <col min="7" max="7" width="31.28515625" style="17" customWidth="1"/>
    <col min="8" max="8" width="19.140625" style="7" customWidth="1"/>
    <col min="9" max="9" width="12.28515625" customWidth="1"/>
    <col min="10" max="10" width="11.42578125" bestFit="1" customWidth="1"/>
    <col min="11" max="11" width="10.7109375" customWidth="1"/>
    <col min="12" max="12" width="13" bestFit="1" customWidth="1"/>
    <col min="13" max="13" width="12" customWidth="1"/>
    <col min="14" max="14" width="11.140625" customWidth="1"/>
    <col min="15" max="15" width="16" customWidth="1"/>
    <col min="16" max="16" width="15.28515625" style="12" bestFit="1" customWidth="1"/>
    <col min="17" max="17" width="9.5703125" bestFit="1" customWidth="1"/>
    <col min="18" max="18" width="16.42578125" bestFit="1" customWidth="1"/>
    <col min="22" max="22" width="12.140625" customWidth="1"/>
  </cols>
  <sheetData>
    <row r="1" spans="1:16" ht="15.75" customHeight="1" x14ac:dyDescent="0.2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ht="15.75" customHeight="1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ht="15.75" customHeight="1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6" ht="15.75" customHeight="1" x14ac:dyDescent="0.25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5" spans="1:16" ht="15.75" customHeight="1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1:16" ht="15.75" customHeight="1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16" ht="15.75" customHeight="1" x14ac:dyDescent="0.3">
      <c r="A7" s="78" t="s">
        <v>25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</row>
    <row r="8" spans="1:16" ht="15.75" customHeight="1" x14ac:dyDescent="0.3">
      <c r="A8" s="78" t="s">
        <v>26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</row>
    <row r="9" spans="1:16" ht="15.75" customHeight="1" x14ac:dyDescent="0.3">
      <c r="A9" s="78" t="s">
        <v>27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</row>
    <row r="10" spans="1:16" ht="8.25" customHeight="1" x14ac:dyDescent="0.25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spans="1:16" ht="15.75" customHeight="1" x14ac:dyDescent="0.25">
      <c r="A11" s="66" t="s">
        <v>18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</row>
    <row r="12" spans="1:16" ht="15.75" customHeight="1" x14ac:dyDescent="0.25">
      <c r="A12" s="64" t="s">
        <v>17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</row>
    <row r="13" spans="1:16" ht="15" x14ac:dyDescent="0.25">
      <c r="A13" s="74"/>
      <c r="B13" s="75"/>
      <c r="C13" s="75"/>
      <c r="D13" s="75"/>
      <c r="E13" s="75"/>
      <c r="F13" s="75"/>
      <c r="G13" s="75"/>
      <c r="H13" s="76"/>
      <c r="I13" s="49" t="s">
        <v>0</v>
      </c>
      <c r="J13" s="49"/>
      <c r="K13" s="49"/>
      <c r="L13" s="49"/>
      <c r="M13" s="49"/>
      <c r="N13" s="49"/>
      <c r="O13" s="49"/>
      <c r="P13" s="49"/>
    </row>
    <row r="14" spans="1:16" ht="35.25" customHeight="1" x14ac:dyDescent="0.25">
      <c r="A14" s="9" t="s">
        <v>12</v>
      </c>
      <c r="B14" s="14" t="s">
        <v>10</v>
      </c>
      <c r="C14" s="10" t="s">
        <v>29</v>
      </c>
      <c r="D14" s="10" t="s">
        <v>11</v>
      </c>
      <c r="E14" s="10" t="s">
        <v>28</v>
      </c>
      <c r="F14" s="24" t="s">
        <v>15</v>
      </c>
      <c r="G14" s="24" t="s">
        <v>16</v>
      </c>
      <c r="H14" s="8" t="s">
        <v>1</v>
      </c>
      <c r="I14" s="8" t="s">
        <v>2</v>
      </c>
      <c r="J14" s="8" t="s">
        <v>3</v>
      </c>
      <c r="K14" s="8" t="s">
        <v>4</v>
      </c>
      <c r="L14" s="8" t="s">
        <v>5</v>
      </c>
      <c r="M14" s="8" t="s">
        <v>6</v>
      </c>
      <c r="N14" s="8" t="s">
        <v>7</v>
      </c>
      <c r="O14" s="13" t="s">
        <v>8</v>
      </c>
      <c r="P14" s="13" t="s">
        <v>9</v>
      </c>
    </row>
    <row r="15" spans="1:16" ht="30.75" customHeight="1" x14ac:dyDescent="0.25">
      <c r="A15" s="27">
        <v>1</v>
      </c>
      <c r="B15" s="50"/>
      <c r="C15" s="55"/>
      <c r="D15" s="25">
        <v>1</v>
      </c>
      <c r="E15" s="25"/>
      <c r="F15" s="16"/>
      <c r="G15" s="21"/>
      <c r="H15" s="44">
        <v>0</v>
      </c>
      <c r="I15" s="38">
        <f>MAX(F15:F17)-MIN(F15:F17)</f>
        <v>0</v>
      </c>
      <c r="J15" s="38" t="e">
        <f>STDEV(F15:F17)</f>
        <v>#DIV/0!</v>
      </c>
      <c r="K15" s="46" t="e">
        <f>J15/L15*1</f>
        <v>#DIV/0!</v>
      </c>
      <c r="L15" s="41" t="e">
        <f>AVERAGE(F15:F18)</f>
        <v>#DIV/0!</v>
      </c>
      <c r="M15" s="38" t="e">
        <f>MEDIAN(F15:F17)</f>
        <v>#NUM!</v>
      </c>
      <c r="N15" s="35" t="e">
        <f>IF(K15&lt;25%,"MÉDIA","MEDIANA")</f>
        <v>#DIV/0!</v>
      </c>
      <c r="O15" s="32" t="e">
        <f>ROUND(IF(N15="MÉDIA",L15,M15),2)</f>
        <v>#DIV/0!</v>
      </c>
      <c r="P15" s="29" t="e">
        <f>E15*O15</f>
        <v>#DIV/0!</v>
      </c>
    </row>
    <row r="16" spans="1:16" ht="28.5" customHeight="1" x14ac:dyDescent="0.25">
      <c r="A16" s="28"/>
      <c r="B16" s="51"/>
      <c r="C16" s="56"/>
      <c r="D16" s="26"/>
      <c r="E16" s="26"/>
      <c r="F16" s="16"/>
      <c r="G16" s="21"/>
      <c r="H16" s="45"/>
      <c r="I16" s="39"/>
      <c r="J16" s="39"/>
      <c r="K16" s="47"/>
      <c r="L16" s="42"/>
      <c r="M16" s="39"/>
      <c r="N16" s="36"/>
      <c r="O16" s="33"/>
      <c r="P16" s="30"/>
    </row>
    <row r="17" spans="1:16" ht="30" customHeight="1" x14ac:dyDescent="0.25">
      <c r="A17" s="28"/>
      <c r="B17" s="51"/>
      <c r="C17" s="56"/>
      <c r="D17" s="26"/>
      <c r="E17" s="26"/>
      <c r="F17" s="16"/>
      <c r="G17" s="22"/>
      <c r="H17" s="45"/>
      <c r="I17" s="40"/>
      <c r="J17" s="40"/>
      <c r="K17" s="48"/>
      <c r="L17" s="43"/>
      <c r="M17" s="40"/>
      <c r="N17" s="37"/>
      <c r="O17" s="34"/>
      <c r="P17" s="31"/>
    </row>
    <row r="18" spans="1:16" ht="30" customHeight="1" x14ac:dyDescent="0.25">
      <c r="A18" s="20"/>
      <c r="B18" s="52"/>
      <c r="C18" s="57"/>
      <c r="D18" s="19"/>
      <c r="E18" s="54"/>
      <c r="F18" s="16"/>
      <c r="G18" s="22"/>
      <c r="H18" s="61" t="s">
        <v>13</v>
      </c>
      <c r="I18" s="62"/>
      <c r="J18" s="62"/>
      <c r="K18" s="62"/>
      <c r="L18" s="62"/>
      <c r="M18" s="62"/>
      <c r="N18" s="62"/>
      <c r="O18" s="63"/>
      <c r="P18" s="23" t="e">
        <f>(P15)</f>
        <v>#DIV/0!</v>
      </c>
    </row>
    <row r="19" spans="1:16" ht="15" x14ac:dyDescent="0.25">
      <c r="A19" s="58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60"/>
    </row>
    <row r="20" spans="1:16" ht="33.75" customHeight="1" x14ac:dyDescent="0.25">
      <c r="A20" s="9" t="s">
        <v>12</v>
      </c>
      <c r="B20" s="14" t="s">
        <v>10</v>
      </c>
      <c r="C20" s="10" t="s">
        <v>29</v>
      </c>
      <c r="D20" s="10" t="s">
        <v>11</v>
      </c>
      <c r="E20" s="10" t="s">
        <v>28</v>
      </c>
      <c r="F20" s="24" t="s">
        <v>15</v>
      </c>
      <c r="G20" s="24" t="s">
        <v>16</v>
      </c>
      <c r="H20" s="8" t="s">
        <v>1</v>
      </c>
      <c r="I20" s="8" t="s">
        <v>2</v>
      </c>
      <c r="J20" s="8" t="s">
        <v>3</v>
      </c>
      <c r="K20" s="8" t="s">
        <v>4</v>
      </c>
      <c r="L20" s="8" t="s">
        <v>5</v>
      </c>
      <c r="M20" s="8" t="s">
        <v>6</v>
      </c>
      <c r="N20" s="8" t="s">
        <v>7</v>
      </c>
      <c r="O20" s="13" t="s">
        <v>8</v>
      </c>
      <c r="P20" s="13" t="s">
        <v>9</v>
      </c>
    </row>
    <row r="21" spans="1:16" ht="27.75" customHeight="1" x14ac:dyDescent="0.25">
      <c r="A21" s="27">
        <v>2</v>
      </c>
      <c r="B21" s="50"/>
      <c r="C21" s="55"/>
      <c r="D21" s="25">
        <v>1</v>
      </c>
      <c r="E21" s="25"/>
      <c r="F21" s="16"/>
      <c r="G21" s="21"/>
      <c r="H21" s="44">
        <v>0</v>
      </c>
      <c r="I21" s="38">
        <f>MAX(F21:F23)-MIN(F21:F23)</f>
        <v>0</v>
      </c>
      <c r="J21" s="38" t="e">
        <f>STDEV(F21:F23)</f>
        <v>#DIV/0!</v>
      </c>
      <c r="K21" s="46" t="e">
        <f>J21/L21*1</f>
        <v>#DIV/0!</v>
      </c>
      <c r="L21" s="41" t="e">
        <f>AVERAGE(F21:F23)</f>
        <v>#DIV/0!</v>
      </c>
      <c r="M21" s="38" t="e">
        <f>MEDIAN(F21:F23)</f>
        <v>#NUM!</v>
      </c>
      <c r="N21" s="35" t="e">
        <f>IF(K21&lt;25%,"MÉDIA","MEDIANA")</f>
        <v>#DIV/0!</v>
      </c>
      <c r="O21" s="32" t="e">
        <f>ROUND(IF(N21="MÉDIA",L21,M21),2)</f>
        <v>#DIV/0!</v>
      </c>
      <c r="P21" s="29" t="e">
        <f>E21*O21</f>
        <v>#DIV/0!</v>
      </c>
    </row>
    <row r="22" spans="1:16" ht="27.75" customHeight="1" x14ac:dyDescent="0.25">
      <c r="A22" s="28"/>
      <c r="B22" s="51"/>
      <c r="C22" s="56"/>
      <c r="D22" s="26"/>
      <c r="E22" s="26"/>
      <c r="F22" s="16"/>
      <c r="G22" s="21"/>
      <c r="H22" s="45"/>
      <c r="I22" s="39"/>
      <c r="J22" s="39"/>
      <c r="K22" s="47"/>
      <c r="L22" s="42"/>
      <c r="M22" s="39"/>
      <c r="N22" s="36"/>
      <c r="O22" s="33"/>
      <c r="P22" s="30"/>
    </row>
    <row r="23" spans="1:16" ht="30" customHeight="1" x14ac:dyDescent="0.25">
      <c r="A23" s="28"/>
      <c r="B23" s="51"/>
      <c r="C23" s="56"/>
      <c r="D23" s="26"/>
      <c r="E23" s="26"/>
      <c r="F23" s="16"/>
      <c r="G23" s="22"/>
      <c r="H23" s="45"/>
      <c r="I23" s="39"/>
      <c r="J23" s="39"/>
      <c r="K23" s="47"/>
      <c r="L23" s="42"/>
      <c r="M23" s="39"/>
      <c r="N23" s="36"/>
      <c r="O23" s="33"/>
      <c r="P23" s="30"/>
    </row>
    <row r="24" spans="1:16" ht="29.25" customHeight="1" x14ac:dyDescent="0.25">
      <c r="A24" s="20"/>
      <c r="B24" s="52"/>
      <c r="C24" s="57"/>
      <c r="D24" s="19"/>
      <c r="E24" s="54"/>
      <c r="F24" s="16"/>
      <c r="G24" s="22"/>
      <c r="H24" s="53" t="s">
        <v>13</v>
      </c>
      <c r="I24" s="53"/>
      <c r="J24" s="53"/>
      <c r="K24" s="53"/>
      <c r="L24" s="53"/>
      <c r="M24" s="53"/>
      <c r="N24" s="53"/>
      <c r="O24" s="53"/>
      <c r="P24" s="11" t="e">
        <f>(P21)</f>
        <v>#DIV/0!</v>
      </c>
    </row>
    <row r="25" spans="1:16" ht="15" customHeight="1" x14ac:dyDescent="0.25">
      <c r="A25" s="69"/>
      <c r="B25" s="69"/>
      <c r="C25" s="69"/>
      <c r="D25" s="69"/>
      <c r="E25" s="69"/>
      <c r="F25" s="69"/>
      <c r="G25" s="69"/>
      <c r="H25" s="53" t="s">
        <v>14</v>
      </c>
      <c r="I25" s="53"/>
      <c r="J25" s="53"/>
      <c r="K25" s="53"/>
      <c r="L25" s="53"/>
      <c r="M25" s="53"/>
      <c r="N25" s="53"/>
      <c r="O25" s="53"/>
      <c r="P25" s="11" t="e">
        <f>SUM(P24,P18)</f>
        <v>#DIV/0!</v>
      </c>
    </row>
    <row r="27" spans="1:16" x14ac:dyDescent="0.25">
      <c r="B27" s="71" t="s">
        <v>19</v>
      </c>
    </row>
    <row r="28" spans="1:16" x14ac:dyDescent="0.25">
      <c r="B28" s="70"/>
      <c r="C28" s="70"/>
      <c r="D28" s="70"/>
      <c r="E28" s="70"/>
      <c r="F28" s="70"/>
      <c r="G28" s="70"/>
      <c r="H28" s="70"/>
    </row>
    <row r="29" spans="1:16" x14ac:dyDescent="0.25">
      <c r="B29" s="70"/>
      <c r="C29" s="70"/>
      <c r="D29" s="70"/>
      <c r="E29" s="70"/>
      <c r="F29" s="70"/>
      <c r="G29" s="70"/>
      <c r="H29" s="70"/>
    </row>
    <row r="30" spans="1:16" x14ac:dyDescent="0.25">
      <c r="B30" s="70"/>
      <c r="C30" s="70"/>
      <c r="D30" s="70"/>
      <c r="E30" s="70"/>
      <c r="F30" s="70"/>
      <c r="G30" s="70"/>
      <c r="H30" s="70"/>
    </row>
    <row r="31" spans="1:16" x14ac:dyDescent="0.25">
      <c r="B31" s="70"/>
      <c r="C31" s="70"/>
      <c r="D31" s="70"/>
      <c r="E31" s="70"/>
      <c r="F31" s="70"/>
      <c r="G31" s="70"/>
      <c r="H31" s="70"/>
    </row>
    <row r="32" spans="1:16" x14ac:dyDescent="0.25">
      <c r="G32"/>
    </row>
    <row r="33" spans="10:16" ht="15.75" customHeight="1" x14ac:dyDescent="0.25">
      <c r="J33" s="72" t="s">
        <v>20</v>
      </c>
      <c r="K33" s="72"/>
      <c r="L33" s="72"/>
      <c r="M33" s="72"/>
      <c r="N33" s="72"/>
      <c r="O33" s="72"/>
      <c r="P33" s="79"/>
    </row>
    <row r="35" spans="10:16" x14ac:dyDescent="0.25">
      <c r="K35" s="73" t="s">
        <v>23</v>
      </c>
      <c r="L35" s="73"/>
      <c r="M35" s="73"/>
      <c r="N35" s="73"/>
      <c r="O35" s="73"/>
    </row>
    <row r="36" spans="10:16" x14ac:dyDescent="0.25">
      <c r="K36" s="73" t="s">
        <v>22</v>
      </c>
      <c r="L36" s="73"/>
      <c r="M36" s="73"/>
      <c r="N36" s="73"/>
      <c r="O36" s="73"/>
    </row>
    <row r="37" spans="10:16" x14ac:dyDescent="0.25">
      <c r="K37" s="73" t="s">
        <v>21</v>
      </c>
      <c r="L37" s="73"/>
      <c r="M37" s="73"/>
      <c r="N37" s="73"/>
      <c r="O37" s="73"/>
    </row>
    <row r="38" spans="10:16" x14ac:dyDescent="0.25">
      <c r="L38" s="73" t="s">
        <v>24</v>
      </c>
      <c r="M38" s="73"/>
      <c r="N38" s="73"/>
      <c r="O38" s="73"/>
    </row>
  </sheetData>
  <sortState ref="F19:F39">
    <sortCondition ref="F18"/>
  </sortState>
  <mergeCells count="46">
    <mergeCell ref="A9:P9"/>
    <mergeCell ref="J33:O33"/>
    <mergeCell ref="K35:O35"/>
    <mergeCell ref="K36:O36"/>
    <mergeCell ref="K37:O37"/>
    <mergeCell ref="L38:O38"/>
    <mergeCell ref="H24:O24"/>
    <mergeCell ref="H25:O25"/>
    <mergeCell ref="E15:E18"/>
    <mergeCell ref="E21:E24"/>
    <mergeCell ref="L21:L23"/>
    <mergeCell ref="M21:M23"/>
    <mergeCell ref="N21:N23"/>
    <mergeCell ref="O21:O23"/>
    <mergeCell ref="C15:C18"/>
    <mergeCell ref="A19:P19"/>
    <mergeCell ref="B21:B24"/>
    <mergeCell ref="C21:C24"/>
    <mergeCell ref="A21:A23"/>
    <mergeCell ref="H18:O18"/>
    <mergeCell ref="A25:G25"/>
    <mergeCell ref="D21:D23"/>
    <mergeCell ref="H21:H23"/>
    <mergeCell ref="I21:I23"/>
    <mergeCell ref="J21:J23"/>
    <mergeCell ref="K21:K23"/>
    <mergeCell ref="H15:H17"/>
    <mergeCell ref="K15:K17"/>
    <mergeCell ref="J15:J17"/>
    <mergeCell ref="I15:I17"/>
    <mergeCell ref="P21:P23"/>
    <mergeCell ref="B28:H31"/>
    <mergeCell ref="D15:D17"/>
    <mergeCell ref="A15:A17"/>
    <mergeCell ref="P15:P17"/>
    <mergeCell ref="O15:O17"/>
    <mergeCell ref="N15:N17"/>
    <mergeCell ref="M15:M17"/>
    <mergeCell ref="L15:L17"/>
    <mergeCell ref="A11:P11"/>
    <mergeCell ref="A12:P12"/>
    <mergeCell ref="I13:P13"/>
    <mergeCell ref="B15:B18"/>
    <mergeCell ref="A10:P10"/>
    <mergeCell ref="A7:P7"/>
    <mergeCell ref="A8:P8"/>
  </mergeCells>
  <printOptions horizontalCentered="1" verticalCentered="1"/>
  <pageMargins left="0.39370078740157483" right="0.39370078740157483" top="0.39370078740157483" bottom="0" header="0.39370078740157483" footer="0.39370078740157483"/>
  <pageSetup paperSize="9" scale="59" fitToHeight="0" orientation="landscape" horizont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1"/>
  <sheetViews>
    <sheetView workbookViewId="0">
      <selection activeCell="D2" sqref="D2"/>
    </sheetView>
  </sheetViews>
  <sheetFormatPr defaultRowHeight="15" x14ac:dyDescent="0.25"/>
  <cols>
    <col min="4" max="4" width="11.5703125" bestFit="1" customWidth="1"/>
  </cols>
  <sheetData>
    <row r="2" spans="2:4" ht="15.75" thickBot="1" x14ac:dyDescent="0.3">
      <c r="B2" s="1">
        <v>80</v>
      </c>
      <c r="C2" s="1">
        <v>2.87</v>
      </c>
      <c r="D2" s="3">
        <f>B2*C2</f>
        <v>229.60000000000002</v>
      </c>
    </row>
    <row r="3" spans="2:4" ht="15.75" thickBot="1" x14ac:dyDescent="0.3">
      <c r="B3" s="1">
        <v>700</v>
      </c>
      <c r="C3" s="1">
        <v>22.98</v>
      </c>
      <c r="D3" s="3">
        <f t="shared" ref="D3:D60" si="0">B3*C3</f>
        <v>16086</v>
      </c>
    </row>
    <row r="4" spans="2:4" ht="15.75" thickBot="1" x14ac:dyDescent="0.3">
      <c r="B4" s="1">
        <v>1000</v>
      </c>
      <c r="C4" s="1">
        <v>30.2</v>
      </c>
      <c r="D4" s="3">
        <f t="shared" si="0"/>
        <v>30200</v>
      </c>
    </row>
    <row r="5" spans="2:4" ht="15.75" thickBot="1" x14ac:dyDescent="0.3">
      <c r="B5" s="1">
        <v>2</v>
      </c>
      <c r="C5" s="1">
        <v>223.65</v>
      </c>
      <c r="D5" s="3">
        <f t="shared" si="0"/>
        <v>447.3</v>
      </c>
    </row>
    <row r="6" spans="2:4" ht="15.75" thickBot="1" x14ac:dyDescent="0.3">
      <c r="B6" s="1">
        <v>30</v>
      </c>
      <c r="C6" s="2">
        <v>1042.83</v>
      </c>
      <c r="D6" s="3">
        <f t="shared" si="0"/>
        <v>31284.899999999998</v>
      </c>
    </row>
    <row r="7" spans="2:4" ht="15.75" thickBot="1" x14ac:dyDescent="0.3">
      <c r="B7" s="1">
        <v>100</v>
      </c>
      <c r="C7" s="1">
        <v>19.18</v>
      </c>
      <c r="D7" s="3">
        <f t="shared" si="0"/>
        <v>1918</v>
      </c>
    </row>
    <row r="8" spans="2:4" ht="15.75" thickBot="1" x14ac:dyDescent="0.3">
      <c r="B8" s="1">
        <v>60</v>
      </c>
      <c r="C8" s="1">
        <v>266.67</v>
      </c>
      <c r="D8" s="3">
        <f t="shared" si="0"/>
        <v>16000.2</v>
      </c>
    </row>
    <row r="9" spans="2:4" ht="15.75" thickBot="1" x14ac:dyDescent="0.3">
      <c r="B9" s="1">
        <v>640</v>
      </c>
      <c r="C9" s="1">
        <v>4.17</v>
      </c>
      <c r="D9" s="3">
        <f t="shared" si="0"/>
        <v>2668.8</v>
      </c>
    </row>
    <row r="10" spans="2:4" ht="15.75" thickBot="1" x14ac:dyDescent="0.3">
      <c r="B10" s="1">
        <v>640</v>
      </c>
      <c r="C10" s="1">
        <v>1.28</v>
      </c>
      <c r="D10" s="3">
        <f t="shared" si="0"/>
        <v>819.2</v>
      </c>
    </row>
    <row r="11" spans="2:4" ht="15.75" thickBot="1" x14ac:dyDescent="0.3">
      <c r="B11" s="1">
        <v>640</v>
      </c>
      <c r="C11" s="1">
        <v>1.51</v>
      </c>
      <c r="D11" s="3">
        <f t="shared" si="0"/>
        <v>966.4</v>
      </c>
    </row>
    <row r="12" spans="2:4" ht="15.75" thickBot="1" x14ac:dyDescent="0.3">
      <c r="B12" s="1">
        <v>30</v>
      </c>
      <c r="C12" s="1">
        <v>3.99</v>
      </c>
      <c r="D12" s="3">
        <f t="shared" si="0"/>
        <v>119.7</v>
      </c>
    </row>
    <row r="13" spans="2:4" ht="15.75" thickBot="1" x14ac:dyDescent="0.3">
      <c r="B13" s="1">
        <v>200</v>
      </c>
      <c r="C13" s="1">
        <v>2.2599999999999998</v>
      </c>
      <c r="D13" s="3">
        <f t="shared" si="0"/>
        <v>451.99999999999994</v>
      </c>
    </row>
    <row r="14" spans="2:4" ht="15.75" thickBot="1" x14ac:dyDescent="0.3">
      <c r="B14" s="1">
        <v>200</v>
      </c>
      <c r="C14" s="1">
        <v>9.98</v>
      </c>
      <c r="D14" s="3">
        <f t="shared" si="0"/>
        <v>1996</v>
      </c>
    </row>
    <row r="15" spans="2:4" ht="15.75" thickBot="1" x14ac:dyDescent="0.3">
      <c r="B15" s="1">
        <v>200</v>
      </c>
      <c r="C15" s="1">
        <v>7.33</v>
      </c>
      <c r="D15" s="3">
        <f t="shared" si="0"/>
        <v>1466</v>
      </c>
    </row>
    <row r="16" spans="2:4" ht="15.75" thickBot="1" x14ac:dyDescent="0.3">
      <c r="B16" s="1">
        <v>12</v>
      </c>
      <c r="C16" s="1">
        <v>11.18</v>
      </c>
      <c r="D16" s="3">
        <f t="shared" si="0"/>
        <v>134.16</v>
      </c>
    </row>
    <row r="17" spans="2:4" ht="15.75" thickBot="1" x14ac:dyDescent="0.3">
      <c r="B17" s="1">
        <v>24</v>
      </c>
      <c r="C17" s="1">
        <v>13.06</v>
      </c>
      <c r="D17" s="3">
        <f t="shared" si="0"/>
        <v>313.44</v>
      </c>
    </row>
    <row r="18" spans="2:4" ht="15.75" thickBot="1" x14ac:dyDescent="0.3">
      <c r="B18" s="1">
        <v>390</v>
      </c>
      <c r="C18" s="1">
        <v>8.01</v>
      </c>
      <c r="D18" s="3">
        <f t="shared" si="0"/>
        <v>3123.9</v>
      </c>
    </row>
    <row r="19" spans="2:4" ht="15.75" thickBot="1" x14ac:dyDescent="0.3">
      <c r="B19" s="1">
        <v>240</v>
      </c>
      <c r="C19" s="1">
        <v>1.36</v>
      </c>
      <c r="D19" s="3">
        <f t="shared" si="0"/>
        <v>326.40000000000003</v>
      </c>
    </row>
    <row r="20" spans="2:4" ht="15.75" thickBot="1" x14ac:dyDescent="0.3">
      <c r="B20" s="1">
        <v>220</v>
      </c>
      <c r="C20" s="1">
        <v>4.45</v>
      </c>
      <c r="D20" s="3">
        <f t="shared" si="0"/>
        <v>979</v>
      </c>
    </row>
    <row r="21" spans="2:4" ht="15.75" thickBot="1" x14ac:dyDescent="0.3">
      <c r="B21" s="1">
        <v>3360</v>
      </c>
      <c r="C21" s="1">
        <v>5.0999999999999996</v>
      </c>
      <c r="D21" s="3">
        <f t="shared" si="0"/>
        <v>17136</v>
      </c>
    </row>
    <row r="22" spans="2:4" ht="15.75" thickBot="1" x14ac:dyDescent="0.3">
      <c r="B22" s="1">
        <v>640</v>
      </c>
      <c r="C22" s="1">
        <v>65.209999999999994</v>
      </c>
      <c r="D22" s="3">
        <f t="shared" si="0"/>
        <v>41734.399999999994</v>
      </c>
    </row>
    <row r="23" spans="2:4" ht="15.75" thickBot="1" x14ac:dyDescent="0.3">
      <c r="B23" s="1">
        <v>400</v>
      </c>
      <c r="C23" s="1">
        <v>12.16</v>
      </c>
      <c r="D23" s="3">
        <f t="shared" si="0"/>
        <v>4864</v>
      </c>
    </row>
    <row r="24" spans="2:4" ht="15.75" thickBot="1" x14ac:dyDescent="0.3">
      <c r="B24" s="1">
        <v>240</v>
      </c>
      <c r="C24" s="1">
        <v>0.93</v>
      </c>
      <c r="D24" s="3">
        <f t="shared" si="0"/>
        <v>223.20000000000002</v>
      </c>
    </row>
    <row r="25" spans="2:4" ht="15.75" thickBot="1" x14ac:dyDescent="0.3">
      <c r="B25" s="1">
        <v>240</v>
      </c>
      <c r="C25" s="1">
        <v>16.149999999999999</v>
      </c>
      <c r="D25" s="3">
        <f t="shared" si="0"/>
        <v>3875.9999999999995</v>
      </c>
    </row>
    <row r="26" spans="2:4" ht="15.75" thickBot="1" x14ac:dyDescent="0.3">
      <c r="B26" s="1">
        <v>20</v>
      </c>
      <c r="C26" s="1">
        <v>11.45</v>
      </c>
      <c r="D26" s="3">
        <f t="shared" si="0"/>
        <v>229</v>
      </c>
    </row>
    <row r="27" spans="2:4" ht="15.75" thickBot="1" x14ac:dyDescent="0.3">
      <c r="B27" s="1">
        <v>190</v>
      </c>
      <c r="C27" s="1">
        <v>8.44</v>
      </c>
      <c r="D27" s="3">
        <f t="shared" si="0"/>
        <v>1603.6</v>
      </c>
    </row>
    <row r="28" spans="2:4" ht="15.75" thickBot="1" x14ac:dyDescent="0.3">
      <c r="B28" s="1">
        <v>135</v>
      </c>
      <c r="C28" s="1">
        <v>7.67</v>
      </c>
      <c r="D28" s="3">
        <f t="shared" si="0"/>
        <v>1035.45</v>
      </c>
    </row>
    <row r="29" spans="2:4" ht="15.75" thickBot="1" x14ac:dyDescent="0.3">
      <c r="B29" s="1">
        <v>400</v>
      </c>
      <c r="C29" s="1">
        <v>19.57</v>
      </c>
      <c r="D29" s="3">
        <f t="shared" si="0"/>
        <v>7828</v>
      </c>
    </row>
    <row r="30" spans="2:4" ht="15.75" thickBot="1" x14ac:dyDescent="0.3">
      <c r="B30" s="1">
        <v>160</v>
      </c>
      <c r="C30" s="1">
        <v>7.43</v>
      </c>
      <c r="D30" s="3">
        <f t="shared" si="0"/>
        <v>1188.8</v>
      </c>
    </row>
    <row r="31" spans="2:4" ht="15.75" thickBot="1" x14ac:dyDescent="0.3">
      <c r="B31" s="1">
        <v>380</v>
      </c>
      <c r="C31" s="1">
        <v>3.04</v>
      </c>
      <c r="D31" s="3">
        <f t="shared" si="0"/>
        <v>1155.2</v>
      </c>
    </row>
    <row r="32" spans="2:4" ht="15.75" thickBot="1" x14ac:dyDescent="0.3">
      <c r="B32" s="1">
        <v>360</v>
      </c>
      <c r="C32" s="1">
        <v>82</v>
      </c>
      <c r="D32" s="3">
        <f t="shared" si="0"/>
        <v>29520</v>
      </c>
    </row>
    <row r="33" spans="2:4" ht="15.75" thickBot="1" x14ac:dyDescent="0.3">
      <c r="B33" s="1">
        <v>24</v>
      </c>
      <c r="C33" s="1">
        <v>40</v>
      </c>
      <c r="D33" s="3">
        <f t="shared" si="0"/>
        <v>960</v>
      </c>
    </row>
    <row r="34" spans="2:4" ht="15.75" thickBot="1" x14ac:dyDescent="0.3">
      <c r="B34" s="1">
        <v>400</v>
      </c>
      <c r="C34" s="1">
        <v>0.47</v>
      </c>
      <c r="D34" s="3">
        <f t="shared" si="0"/>
        <v>188</v>
      </c>
    </row>
    <row r="35" spans="2:4" ht="15.75" thickBot="1" x14ac:dyDescent="0.3">
      <c r="B35" s="1">
        <v>50</v>
      </c>
      <c r="C35" s="1">
        <v>17.170000000000002</v>
      </c>
      <c r="D35" s="3">
        <f t="shared" si="0"/>
        <v>858.50000000000011</v>
      </c>
    </row>
    <row r="36" spans="2:4" ht="15.75" thickBot="1" x14ac:dyDescent="0.3">
      <c r="B36" s="1">
        <v>24</v>
      </c>
      <c r="C36" s="1">
        <v>21.9</v>
      </c>
      <c r="D36" s="3">
        <f t="shared" si="0"/>
        <v>525.59999999999991</v>
      </c>
    </row>
    <row r="37" spans="2:4" ht="15.75" thickBot="1" x14ac:dyDescent="0.3">
      <c r="B37" s="1">
        <v>12</v>
      </c>
      <c r="C37" s="1">
        <v>88.1</v>
      </c>
      <c r="D37" s="3">
        <f t="shared" si="0"/>
        <v>1057.1999999999998</v>
      </c>
    </row>
    <row r="38" spans="2:4" ht="15.75" thickBot="1" x14ac:dyDescent="0.3">
      <c r="B38" s="1">
        <v>24</v>
      </c>
      <c r="C38" s="1">
        <v>8.66</v>
      </c>
      <c r="D38" s="3">
        <f t="shared" si="0"/>
        <v>207.84</v>
      </c>
    </row>
    <row r="39" spans="2:4" ht="15.75" thickBot="1" x14ac:dyDescent="0.3">
      <c r="B39" s="1">
        <v>8</v>
      </c>
      <c r="C39" s="1">
        <v>46.17</v>
      </c>
      <c r="D39" s="3">
        <f t="shared" si="0"/>
        <v>369.36</v>
      </c>
    </row>
    <row r="40" spans="2:4" ht="15.75" thickBot="1" x14ac:dyDescent="0.3">
      <c r="B40" s="1">
        <v>8</v>
      </c>
      <c r="C40" s="1">
        <v>54.88</v>
      </c>
      <c r="D40" s="3">
        <f t="shared" si="0"/>
        <v>439.04</v>
      </c>
    </row>
    <row r="41" spans="2:4" ht="15.75" thickBot="1" x14ac:dyDescent="0.3">
      <c r="B41" s="1">
        <v>8</v>
      </c>
      <c r="C41" s="1">
        <v>116.51</v>
      </c>
      <c r="D41" s="3">
        <f t="shared" si="0"/>
        <v>932.08</v>
      </c>
    </row>
    <row r="42" spans="2:4" ht="15.75" thickBot="1" x14ac:dyDescent="0.3">
      <c r="B42" s="1">
        <v>8</v>
      </c>
      <c r="C42" s="1">
        <v>216.45</v>
      </c>
      <c r="D42" s="3">
        <f t="shared" si="0"/>
        <v>1731.6</v>
      </c>
    </row>
    <row r="43" spans="2:4" ht="15.75" thickBot="1" x14ac:dyDescent="0.3">
      <c r="B43" s="1">
        <v>24</v>
      </c>
      <c r="C43" s="1">
        <v>7.03</v>
      </c>
      <c r="D43" s="3">
        <f t="shared" si="0"/>
        <v>168.72</v>
      </c>
    </row>
    <row r="44" spans="2:4" ht="15.75" thickBot="1" x14ac:dyDescent="0.3">
      <c r="B44" s="1">
        <v>24</v>
      </c>
      <c r="C44" s="1">
        <v>10.9</v>
      </c>
      <c r="D44" s="3">
        <f t="shared" si="0"/>
        <v>261.60000000000002</v>
      </c>
    </row>
    <row r="45" spans="2:4" ht="15.75" thickBot="1" x14ac:dyDescent="0.3">
      <c r="B45" s="1">
        <v>24</v>
      </c>
      <c r="C45" s="1">
        <v>20</v>
      </c>
      <c r="D45" s="3">
        <f t="shared" si="0"/>
        <v>480</v>
      </c>
    </row>
    <row r="46" spans="2:4" ht="15.75" thickBot="1" x14ac:dyDescent="0.3">
      <c r="B46" s="1">
        <v>16</v>
      </c>
      <c r="C46" s="1">
        <v>57.87</v>
      </c>
      <c r="D46" s="3">
        <f t="shared" si="0"/>
        <v>925.92</v>
      </c>
    </row>
    <row r="47" spans="2:4" ht="15.75" thickBot="1" x14ac:dyDescent="0.3">
      <c r="B47" s="1">
        <v>16</v>
      </c>
      <c r="C47" s="1">
        <v>78</v>
      </c>
      <c r="D47" s="3">
        <f t="shared" si="0"/>
        <v>1248</v>
      </c>
    </row>
    <row r="48" spans="2:4" ht="15.75" thickBot="1" x14ac:dyDescent="0.3">
      <c r="B48" s="1">
        <v>32</v>
      </c>
      <c r="C48" s="1">
        <v>126.95</v>
      </c>
      <c r="D48" s="3">
        <f t="shared" si="0"/>
        <v>4062.4</v>
      </c>
    </row>
    <row r="49" spans="2:4" ht="15.75" thickBot="1" x14ac:dyDescent="0.3">
      <c r="B49" s="1">
        <v>16</v>
      </c>
      <c r="C49" s="1">
        <v>54.67</v>
      </c>
      <c r="D49" s="3">
        <f t="shared" si="0"/>
        <v>874.72</v>
      </c>
    </row>
    <row r="50" spans="2:4" ht="15.75" thickBot="1" x14ac:dyDescent="0.3">
      <c r="B50" s="1">
        <v>120</v>
      </c>
      <c r="C50" s="1">
        <v>28.18</v>
      </c>
      <c r="D50" s="3">
        <f t="shared" si="0"/>
        <v>3381.6</v>
      </c>
    </row>
    <row r="51" spans="2:4" ht="15.75" thickBot="1" x14ac:dyDescent="0.3">
      <c r="B51" s="1">
        <v>120</v>
      </c>
      <c r="C51" s="1">
        <v>31.5</v>
      </c>
      <c r="D51" s="3">
        <f t="shared" si="0"/>
        <v>3780</v>
      </c>
    </row>
    <row r="52" spans="2:4" ht="15.75" thickBot="1" x14ac:dyDescent="0.3">
      <c r="B52" s="1">
        <v>120</v>
      </c>
      <c r="C52" s="1">
        <v>24.74</v>
      </c>
      <c r="D52" s="3">
        <f t="shared" si="0"/>
        <v>2968.7999999999997</v>
      </c>
    </row>
    <row r="53" spans="2:4" ht="15.75" thickBot="1" x14ac:dyDescent="0.3">
      <c r="B53" s="1">
        <v>14</v>
      </c>
      <c r="C53" s="1">
        <v>63.93</v>
      </c>
      <c r="D53" s="3">
        <f t="shared" si="0"/>
        <v>895.02</v>
      </c>
    </row>
    <row r="54" spans="2:4" ht="15.75" thickBot="1" x14ac:dyDescent="0.3">
      <c r="B54" s="1">
        <v>16</v>
      </c>
      <c r="C54" s="1">
        <v>33.130000000000003</v>
      </c>
      <c r="D54" s="3">
        <f t="shared" si="0"/>
        <v>530.08000000000004</v>
      </c>
    </row>
    <row r="55" spans="2:4" ht="15.75" thickBot="1" x14ac:dyDescent="0.3">
      <c r="B55" s="1">
        <v>20</v>
      </c>
      <c r="C55" s="1">
        <v>6.34</v>
      </c>
      <c r="D55" s="3">
        <f t="shared" si="0"/>
        <v>126.8</v>
      </c>
    </row>
    <row r="56" spans="2:4" ht="15.75" thickBot="1" x14ac:dyDescent="0.3">
      <c r="B56" s="1">
        <v>10</v>
      </c>
      <c r="C56" s="1">
        <v>24.18</v>
      </c>
      <c r="D56" s="3">
        <f t="shared" si="0"/>
        <v>241.8</v>
      </c>
    </row>
    <row r="57" spans="2:4" ht="15.75" thickBot="1" x14ac:dyDescent="0.3">
      <c r="B57" s="1">
        <v>32</v>
      </c>
      <c r="C57" s="1">
        <v>62.69</v>
      </c>
      <c r="D57" s="3">
        <f t="shared" si="0"/>
        <v>2006.08</v>
      </c>
    </row>
    <row r="58" spans="2:4" ht="15.75" thickBot="1" x14ac:dyDescent="0.3">
      <c r="B58" s="1">
        <v>14</v>
      </c>
      <c r="C58" s="1">
        <v>97.75</v>
      </c>
      <c r="D58" s="3">
        <f t="shared" si="0"/>
        <v>1368.5</v>
      </c>
    </row>
    <row r="59" spans="2:4" ht="15.75" thickBot="1" x14ac:dyDescent="0.3">
      <c r="B59" s="1">
        <v>16</v>
      </c>
      <c r="C59" s="1">
        <v>53.84</v>
      </c>
      <c r="D59" s="3">
        <f t="shared" si="0"/>
        <v>861.44</v>
      </c>
    </row>
    <row r="60" spans="2:4" ht="15.75" thickBot="1" x14ac:dyDescent="0.3">
      <c r="B60" s="1">
        <v>80</v>
      </c>
      <c r="C60" s="1">
        <v>15.76</v>
      </c>
      <c r="D60" s="3">
        <f t="shared" si="0"/>
        <v>1260.8</v>
      </c>
    </row>
    <row r="61" spans="2:4" x14ac:dyDescent="0.25">
      <c r="D61" s="4">
        <f>SUM(D2:D60)</f>
        <v>252636.14999999994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5" sqref="F1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>
      <selection activeCell="B1" sqref="B1"/>
    </sheetView>
  </sheetViews>
  <sheetFormatPr defaultRowHeight="15" x14ac:dyDescent="0.25"/>
  <sheetData>
    <row r="1" spans="1:2" x14ac:dyDescent="0.25">
      <c r="A1" s="5">
        <v>1.47</v>
      </c>
      <c r="B1">
        <f>(AVERAGE(A1:A50))</f>
        <v>2.0131999999999999</v>
      </c>
    </row>
    <row r="2" spans="1:2" x14ac:dyDescent="0.25">
      <c r="A2" s="5">
        <v>1.62</v>
      </c>
    </row>
    <row r="3" spans="1:2" x14ac:dyDescent="0.25">
      <c r="A3" s="5">
        <v>1.67</v>
      </c>
    </row>
    <row r="4" spans="1:2" x14ac:dyDescent="0.25">
      <c r="A4" s="5">
        <v>1.7</v>
      </c>
    </row>
    <row r="5" spans="1:2" x14ac:dyDescent="0.25">
      <c r="A5" s="5">
        <v>1.8</v>
      </c>
    </row>
    <row r="6" spans="1:2" x14ac:dyDescent="0.25">
      <c r="A6" s="5">
        <v>1.8</v>
      </c>
    </row>
    <row r="7" spans="1:2" x14ac:dyDescent="0.25">
      <c r="A7" s="5">
        <v>1.8</v>
      </c>
    </row>
    <row r="8" spans="1:2" x14ac:dyDescent="0.25">
      <c r="A8" s="5">
        <v>1.83</v>
      </c>
    </row>
    <row r="9" spans="1:2" x14ac:dyDescent="0.25">
      <c r="A9" s="5">
        <v>1.88</v>
      </c>
    </row>
    <row r="10" spans="1:2" x14ac:dyDescent="0.25">
      <c r="A10" s="5">
        <v>1.9</v>
      </c>
    </row>
    <row r="11" spans="1:2" x14ac:dyDescent="0.25">
      <c r="A11" s="5">
        <v>1.9</v>
      </c>
    </row>
    <row r="12" spans="1:2" x14ac:dyDescent="0.25">
      <c r="A12" s="5">
        <v>1.94</v>
      </c>
    </row>
    <row r="13" spans="1:2" x14ac:dyDescent="0.25">
      <c r="A13" s="5">
        <v>1.95</v>
      </c>
    </row>
    <row r="14" spans="1:2" x14ac:dyDescent="0.25">
      <c r="A14" s="5">
        <v>1.96</v>
      </c>
    </row>
    <row r="15" spans="1:2" x14ac:dyDescent="0.25">
      <c r="A15" s="5">
        <v>1.97</v>
      </c>
    </row>
    <row r="16" spans="1:2" x14ac:dyDescent="0.25">
      <c r="A16" s="5">
        <v>1.99</v>
      </c>
    </row>
    <row r="17" spans="1:1" x14ac:dyDescent="0.25">
      <c r="A17" s="5">
        <v>1.99</v>
      </c>
    </row>
    <row r="18" spans="1:1" x14ac:dyDescent="0.25">
      <c r="A18" s="5">
        <v>2</v>
      </c>
    </row>
    <row r="19" spans="1:1" x14ac:dyDescent="0.25">
      <c r="A19" s="5">
        <v>2</v>
      </c>
    </row>
    <row r="20" spans="1:1" x14ac:dyDescent="0.25">
      <c r="A20" s="5">
        <v>2</v>
      </c>
    </row>
    <row r="21" spans="1:1" x14ac:dyDescent="0.25">
      <c r="A21" s="5">
        <v>2</v>
      </c>
    </row>
    <row r="22" spans="1:1" x14ac:dyDescent="0.25">
      <c r="A22" s="5">
        <v>2.0499999999999998</v>
      </c>
    </row>
    <row r="23" spans="1:1" x14ac:dyDescent="0.25">
      <c r="A23" s="5">
        <v>2.0499999999999998</v>
      </c>
    </row>
    <row r="24" spans="1:1" x14ac:dyDescent="0.25">
      <c r="A24" s="5">
        <v>2.0499999999999998</v>
      </c>
    </row>
    <row r="25" spans="1:1" x14ac:dyDescent="0.25">
      <c r="A25" s="5">
        <v>2.08</v>
      </c>
    </row>
    <row r="26" spans="1:1" x14ac:dyDescent="0.25">
      <c r="A26" s="5">
        <v>2.09</v>
      </c>
    </row>
    <row r="27" spans="1:1" x14ac:dyDescent="0.25">
      <c r="A27" s="5">
        <v>2.09</v>
      </c>
    </row>
    <row r="28" spans="1:1" x14ac:dyDescent="0.25">
      <c r="A28" s="5">
        <v>2.09</v>
      </c>
    </row>
    <row r="29" spans="1:1" x14ac:dyDescent="0.25">
      <c r="A29" s="5">
        <v>2.09</v>
      </c>
    </row>
    <row r="30" spans="1:1" x14ac:dyDescent="0.25">
      <c r="A30" s="5">
        <v>2.1</v>
      </c>
    </row>
    <row r="31" spans="1:1" x14ac:dyDescent="0.25">
      <c r="A31" s="5">
        <v>2.1</v>
      </c>
    </row>
    <row r="32" spans="1:1" x14ac:dyDescent="0.25">
      <c r="A32" s="5">
        <v>2.1</v>
      </c>
    </row>
    <row r="33" spans="1:1" x14ac:dyDescent="0.25">
      <c r="A33" s="5">
        <v>2.1</v>
      </c>
    </row>
    <row r="34" spans="1:1" x14ac:dyDescent="0.25">
      <c r="A34" s="5">
        <v>2.1</v>
      </c>
    </row>
    <row r="35" spans="1:1" x14ac:dyDescent="0.25">
      <c r="A35" s="5">
        <v>2.1</v>
      </c>
    </row>
    <row r="36" spans="1:1" x14ac:dyDescent="0.25">
      <c r="A36" s="5">
        <v>2.1</v>
      </c>
    </row>
    <row r="37" spans="1:1" x14ac:dyDescent="0.25">
      <c r="A37" s="5">
        <v>2.1</v>
      </c>
    </row>
    <row r="38" spans="1:1" x14ac:dyDescent="0.25">
      <c r="A38" s="5">
        <v>2.11</v>
      </c>
    </row>
    <row r="39" spans="1:1" x14ac:dyDescent="0.25">
      <c r="A39" s="5">
        <v>2.11</v>
      </c>
    </row>
    <row r="40" spans="1:1" x14ac:dyDescent="0.25">
      <c r="A40" s="5">
        <v>2.11</v>
      </c>
    </row>
    <row r="41" spans="1:1" x14ac:dyDescent="0.25">
      <c r="A41" s="5">
        <v>2.14</v>
      </c>
    </row>
    <row r="42" spans="1:1" x14ac:dyDescent="0.25">
      <c r="A42" s="5">
        <v>2.15</v>
      </c>
    </row>
    <row r="43" spans="1:1" x14ac:dyDescent="0.25">
      <c r="A43" s="5">
        <v>2.15</v>
      </c>
    </row>
    <row r="44" spans="1:1" x14ac:dyDescent="0.25">
      <c r="A44" s="5">
        <v>2.17</v>
      </c>
    </row>
    <row r="45" spans="1:1" x14ac:dyDescent="0.25">
      <c r="A45" s="5">
        <v>2.17</v>
      </c>
    </row>
    <row r="46" spans="1:1" x14ac:dyDescent="0.25">
      <c r="A46" s="5">
        <v>2.19</v>
      </c>
    </row>
    <row r="47" spans="1:1" x14ac:dyDescent="0.25">
      <c r="A47" s="5">
        <v>2.2000000000000002</v>
      </c>
    </row>
    <row r="48" spans="1:1" x14ac:dyDescent="0.25">
      <c r="A48" s="5">
        <v>2.2000000000000002</v>
      </c>
    </row>
    <row r="49" spans="1:1" x14ac:dyDescent="0.25">
      <c r="A49" s="5">
        <v>2.2000000000000002</v>
      </c>
    </row>
    <row r="50" spans="1:1" x14ac:dyDescent="0.25">
      <c r="A50" s="5">
        <v>2.2000000000000002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>
        <v>7661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Plan1</vt:lpstr>
      <vt:lpstr>Plan2</vt:lpstr>
      <vt:lpstr>Plan3</vt:lpstr>
      <vt:lpstr>Plan4</vt:lpstr>
      <vt:lpstr>Plan5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IFPB</dc:creator>
  <cp:lastModifiedBy>licitacao</cp:lastModifiedBy>
  <cp:lastPrinted>2017-11-23T11:21:09Z</cp:lastPrinted>
  <dcterms:created xsi:type="dcterms:W3CDTF">2013-08-26T19:00:42Z</dcterms:created>
  <dcterms:modified xsi:type="dcterms:W3CDTF">2017-12-11T14:14:30Z</dcterms:modified>
</cp:coreProperties>
</file>