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7.4\licitacoes_jpa\COORDENAÇÃO DE LICITAÇÕES\1 -PREGÃO ELETRÔNICO\2016\PREGÃO ELETRÔNICO Nº 05-2016 - SERVIÇOS DE LIMPEZA E APOIO ADMINISTRATIVO\"/>
    </mc:Choice>
  </mc:AlternateContent>
  <bookViews>
    <workbookView xWindow="0" yWindow="0" windowWidth="20490" windowHeight="7755"/>
  </bookViews>
  <sheets>
    <sheet name="Plan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0" i="1" l="1"/>
  <c r="D87" i="1"/>
  <c r="G78" i="1"/>
  <c r="F77" i="1" l="1"/>
  <c r="F67" i="1"/>
  <c r="C60" i="1"/>
  <c r="E59" i="1"/>
  <c r="E57" i="1"/>
  <c r="C55" i="1"/>
  <c r="E54" i="1"/>
  <c r="E52" i="1"/>
  <c r="G52" i="1" s="1"/>
  <c r="C50" i="1"/>
  <c r="E49" i="1"/>
  <c r="E47" i="1"/>
  <c r="G47" i="1" s="1"/>
  <c r="C45" i="1"/>
  <c r="E44" i="1"/>
  <c r="E42" i="1"/>
  <c r="G42" i="1" s="1"/>
  <c r="C35" i="1"/>
  <c r="E34" i="1"/>
  <c r="E32" i="1"/>
  <c r="G32" i="1" s="1"/>
  <c r="C30" i="1"/>
  <c r="G29" i="1" s="1"/>
  <c r="G27" i="1"/>
  <c r="E27" i="1"/>
  <c r="C25" i="1"/>
  <c r="E24" i="1"/>
  <c r="E22" i="1"/>
  <c r="G22" i="1" s="1"/>
  <c r="C20" i="1"/>
  <c r="E19" i="1"/>
  <c r="E17" i="1"/>
  <c r="G17" i="1" s="1"/>
  <c r="C15" i="1"/>
  <c r="E14" i="1"/>
  <c r="C82" i="1" s="1"/>
  <c r="D82" i="1" s="1"/>
  <c r="E12" i="1"/>
  <c r="G12" i="1" s="1"/>
  <c r="C10" i="1"/>
  <c r="E9" i="1"/>
  <c r="E7" i="1"/>
  <c r="G7" i="1" s="1"/>
  <c r="G19" i="1" l="1"/>
  <c r="G21" i="1"/>
  <c r="D68" i="1" s="1"/>
  <c r="G68" i="1" s="1"/>
  <c r="G24" i="1"/>
  <c r="G26" i="1" s="1"/>
  <c r="D69" i="1" s="1"/>
  <c r="G69" i="1" s="1"/>
  <c r="G49" i="1"/>
  <c r="G51" i="1" s="1"/>
  <c r="D74" i="1" s="1"/>
  <c r="G74" i="1" s="1"/>
  <c r="G44" i="1"/>
  <c r="G31" i="1"/>
  <c r="D70" i="1" s="1"/>
  <c r="G70" i="1" s="1"/>
  <c r="G54" i="1"/>
  <c r="G56" i="1" s="1"/>
  <c r="D75" i="1" s="1"/>
  <c r="G75" i="1" s="1"/>
  <c r="G34" i="1"/>
  <c r="G36" i="1" s="1"/>
  <c r="D71" i="1" s="1"/>
  <c r="G71" i="1" s="1"/>
  <c r="G57" i="1"/>
  <c r="C85" i="1"/>
  <c r="D85" i="1" s="1"/>
  <c r="G14" i="1"/>
  <c r="G16" i="1" s="1"/>
  <c r="D67" i="1" s="1"/>
  <c r="G67" i="1" s="1"/>
  <c r="G9" i="1"/>
  <c r="G11" i="1" s="1"/>
  <c r="C83" i="1"/>
  <c r="D83" i="1" s="1"/>
  <c r="G59" i="1"/>
  <c r="C84" i="1"/>
  <c r="D84" i="1" s="1"/>
  <c r="G46" i="1"/>
  <c r="D73" i="1" s="1"/>
  <c r="G73" i="1" s="1"/>
  <c r="F72" i="1"/>
  <c r="D86" i="1" l="1"/>
  <c r="D66" i="1"/>
  <c r="G66" i="1" s="1"/>
  <c r="G72" i="1" s="1"/>
  <c r="G61" i="1"/>
  <c r="D76" i="1" l="1"/>
  <c r="G76" i="1" s="1"/>
  <c r="G77" i="1" s="1"/>
</calcChain>
</file>

<file path=xl/sharedStrings.xml><?xml version="1.0" encoding="utf-8"?>
<sst xmlns="http://schemas.openxmlformats.org/spreadsheetml/2006/main" count="99" uniqueCount="52">
  <si>
    <t>AREA INTERNA</t>
  </si>
  <si>
    <t>MÃO-DE-OBRA</t>
  </si>
  <si>
    <t>(1)</t>
  </si>
  <si>
    <t>(2)</t>
  </si>
  <si>
    <t>( 1 X 2 )</t>
  </si>
  <si>
    <t>PRODUTIVIDADE</t>
  </si>
  <si>
    <t>PREÇO HOMEM/MÊS</t>
  </si>
  <si>
    <t>SUBTOTAL</t>
  </si>
  <si>
    <t>(1/M²)</t>
  </si>
  <si>
    <t>(R$)</t>
  </si>
  <si>
    <t>(R$/M²)</t>
  </si>
  <si>
    <t>Banheiros</t>
  </si>
  <si>
    <t>Encarregado</t>
  </si>
  <si>
    <t>Servente</t>
  </si>
  <si>
    <t>TOTAL</t>
  </si>
  <si>
    <t>Pisos Frios</t>
  </si>
  <si>
    <t>Laboratórios</t>
  </si>
  <si>
    <t>Almoxarifados e Galpões</t>
  </si>
  <si>
    <t>Oficinas</t>
  </si>
  <si>
    <t>Areas com Espaços Livres</t>
  </si>
  <si>
    <t>AREA EXTERNA</t>
  </si>
  <si>
    <t>Pisos pavimentados</t>
  </si>
  <si>
    <t>Áreas verdes</t>
  </si>
  <si>
    <t>Passeios e arruamentos</t>
  </si>
  <si>
    <t>Áreas hospitalares e assemelhadas</t>
  </si>
  <si>
    <t>II - VALOR MENSAL DOS SERVIÇOS</t>
  </si>
  <si>
    <t>TIPO DE ÁREA</t>
  </si>
  <si>
    <t>PREÇO MENSAL UNITÁRIO</t>
  </si>
  <si>
    <t>ÁREA</t>
  </si>
  <si>
    <t>(M²)</t>
  </si>
  <si>
    <t>ÁREAS INTERNAS</t>
  </si>
  <si>
    <t>Pisos frios</t>
  </si>
  <si>
    <t>Almoxarifado/Galpões</t>
  </si>
  <si>
    <t>Áreas com espaços livres</t>
  </si>
  <si>
    <t>TOTAL MENSAL</t>
  </si>
  <si>
    <t>ÁREAS EXTERNAS</t>
  </si>
  <si>
    <t xml:space="preserve">Pisos pavimentados </t>
  </si>
  <si>
    <t>N° de meses do contrato</t>
  </si>
  <si>
    <t>Categoria</t>
  </si>
  <si>
    <t>Qnt.</t>
  </si>
  <si>
    <t>Total</t>
  </si>
  <si>
    <t>ASG</t>
  </si>
  <si>
    <t>ASG_40%</t>
  </si>
  <si>
    <t>ASG_20%</t>
  </si>
  <si>
    <t>ENCARREGADO</t>
  </si>
  <si>
    <t>Complemento - Profissionais adicionais com insalubridade</t>
  </si>
  <si>
    <t>Total Mensal</t>
  </si>
  <si>
    <t>Valor Homem/mês (R$)</t>
  </si>
  <si>
    <t>TOTAL MENSAL DAS ÁREAS</t>
  </si>
  <si>
    <t>Diferença</t>
  </si>
  <si>
    <t>VALOR GLOBAL DA PROPOSTA                                                                                                   (Valor Mensal das áreas + Diferença) x (n° de meses do contrato)</t>
  </si>
  <si>
    <t>RESUMO DOS SERVIÇOS DE LIMPEZA E CONSERVAÇÃO - PRODUTIVIDADE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</si>
</sst>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rgb="FF00B050"/>
      <name val="Calibri"/>
      <family val="2"/>
    </font>
    <font>
      <b/>
      <sz val="11"/>
      <color rgb="FF00B050"/>
      <name val="Calibri"/>
      <family val="2"/>
      <scheme val="minor"/>
    </font>
    <font>
      <b/>
      <sz val="16"/>
      <color rgb="FFFF0000"/>
      <name val="Calibri"/>
      <family val="2"/>
    </font>
    <font>
      <b/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2">
    <xf numFmtId="0" fontId="0" fillId="0" borderId="0" xfId="0"/>
    <xf numFmtId="2" fontId="5" fillId="0" borderId="1" xfId="1" applyNumberFormat="1" applyFont="1" applyBorder="1" applyAlignment="1" applyProtection="1">
      <alignment horizontal="center" vertical="center"/>
    </xf>
    <xf numFmtId="2" fontId="6" fillId="0" borderId="1" xfId="0" applyNumberFormat="1" applyFont="1" applyFill="1" applyBorder="1" applyAlignment="1" applyProtection="1">
      <alignment horizontal="center" vertical="center"/>
    </xf>
    <xf numFmtId="1" fontId="6" fillId="0" borderId="1" xfId="0" applyNumberFormat="1" applyFont="1" applyFill="1" applyBorder="1" applyAlignment="1" applyProtection="1">
      <alignment horizontal="center" vertical="center"/>
    </xf>
    <xf numFmtId="1" fontId="6" fillId="0" borderId="12" xfId="0" applyNumberFormat="1" applyFont="1" applyFill="1" applyBorder="1" applyAlignment="1" applyProtection="1">
      <alignment horizontal="center" vertical="center"/>
    </xf>
    <xf numFmtId="1" fontId="4" fillId="3" borderId="1" xfId="0" applyNumberFormat="1" applyFont="1" applyFill="1" applyBorder="1" applyAlignment="1" applyProtection="1">
      <alignment horizontal="center" vertical="center" wrapText="1"/>
    </xf>
    <xf numFmtId="1" fontId="5" fillId="0" borderId="1" xfId="1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/>
    </xf>
    <xf numFmtId="164" fontId="7" fillId="2" borderId="1" xfId="0" applyNumberFormat="1" applyFont="1" applyFill="1" applyBorder="1" applyAlignment="1" applyProtection="1">
      <alignment vertical="center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164" fontId="4" fillId="3" borderId="1" xfId="0" applyNumberFormat="1" applyFont="1" applyFill="1" applyBorder="1" applyAlignment="1" applyProtection="1">
      <alignment horizontal="right" vertical="center"/>
    </xf>
    <xf numFmtId="0" fontId="4" fillId="3" borderId="2" xfId="0" applyFont="1" applyFill="1" applyBorder="1" applyAlignment="1" applyProtection="1">
      <alignment horizontal="right" vertical="center" wrapText="1"/>
    </xf>
    <xf numFmtId="0" fontId="4" fillId="3" borderId="3" xfId="0" applyFont="1" applyFill="1" applyBorder="1" applyAlignment="1" applyProtection="1">
      <alignment horizontal="right" vertical="center" wrapText="1"/>
    </xf>
    <xf numFmtId="0" fontId="4" fillId="3" borderId="4" xfId="0" applyFont="1" applyFill="1" applyBorder="1" applyAlignment="1" applyProtection="1">
      <alignment horizontal="right" vertical="center" wrapText="1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center" vertical="center" wrapText="1"/>
    </xf>
    <xf numFmtId="44" fontId="8" fillId="0" borderId="1" xfId="0" applyNumberFormat="1" applyFont="1" applyBorder="1"/>
    <xf numFmtId="4" fontId="0" fillId="0" borderId="0" xfId="0" applyNumberFormat="1"/>
    <xf numFmtId="44" fontId="0" fillId="0" borderId="0" xfId="2" applyFont="1"/>
    <xf numFmtId="44" fontId="8" fillId="0" borderId="0" xfId="2" applyFont="1"/>
    <xf numFmtId="44" fontId="0" fillId="0" borderId="0" xfId="0" applyNumberFormat="1"/>
    <xf numFmtId="0" fontId="8" fillId="0" borderId="0" xfId="0" applyFont="1" applyProtection="1"/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49" fontId="8" fillId="0" borderId="5" xfId="0" applyNumberFormat="1" applyFont="1" applyBorder="1" applyAlignment="1" applyProtection="1">
      <alignment horizontal="center"/>
    </xf>
    <xf numFmtId="49" fontId="8" fillId="0" borderId="6" xfId="0" applyNumberFormat="1" applyFont="1" applyBorder="1" applyAlignment="1" applyProtection="1">
      <alignment horizontal="center"/>
    </xf>
    <xf numFmtId="49" fontId="8" fillId="0" borderId="0" xfId="0" applyNumberFormat="1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49" fontId="8" fillId="0" borderId="7" xfId="0" applyNumberFormat="1" applyFont="1" applyBorder="1" applyAlignment="1" applyProtection="1">
      <alignment horizontal="center"/>
    </xf>
    <xf numFmtId="49" fontId="8" fillId="0" borderId="8" xfId="0" applyNumberFormat="1" applyFont="1" applyBorder="1" applyAlignment="1" applyProtection="1">
      <alignment horizontal="center"/>
    </xf>
    <xf numFmtId="49" fontId="8" fillId="0" borderId="9" xfId="0" applyNumberFormat="1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/>
    </xf>
    <xf numFmtId="0" fontId="9" fillId="0" borderId="11" xfId="0" applyFont="1" applyFill="1" applyBorder="1" applyAlignment="1" applyProtection="1">
      <alignment horizontal="center"/>
    </xf>
    <xf numFmtId="164" fontId="8" fillId="0" borderId="1" xfId="0" applyNumberFormat="1" applyFont="1" applyFill="1" applyBorder="1" applyAlignment="1" applyProtection="1">
      <alignment horizontal="distributed" vertical="center"/>
    </xf>
    <xf numFmtId="164" fontId="8" fillId="0" borderId="1" xfId="0" applyNumberFormat="1" applyFont="1" applyFill="1" applyBorder="1" applyAlignment="1" applyProtection="1">
      <alignment horizontal="right" vertical="center"/>
    </xf>
    <xf numFmtId="1" fontId="8" fillId="0" borderId="7" xfId="1" applyNumberFormat="1" applyFont="1" applyFill="1" applyBorder="1" applyAlignment="1" applyProtection="1">
      <alignment horizontal="center"/>
    </xf>
    <xf numFmtId="1" fontId="4" fillId="0" borderId="8" xfId="1" applyNumberFormat="1" applyFont="1" applyFill="1" applyBorder="1" applyAlignment="1" applyProtection="1">
      <alignment horizontal="center" vertical="center"/>
    </xf>
    <xf numFmtId="1" fontId="8" fillId="0" borderId="7" xfId="0" applyNumberFormat="1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center"/>
    </xf>
    <xf numFmtId="1" fontId="8" fillId="0" borderId="8" xfId="0" applyNumberFormat="1" applyFont="1" applyFill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distributed" vertical="center"/>
    </xf>
    <xf numFmtId="164" fontId="10" fillId="0" borderId="10" xfId="0" applyNumberFormat="1" applyFont="1" applyFill="1" applyBorder="1" applyAlignment="1" applyProtection="1">
      <alignment horizontal="center" vertical="center"/>
    </xf>
    <xf numFmtId="164" fontId="10" fillId="0" borderId="15" xfId="0" applyNumberFormat="1" applyFont="1" applyFill="1" applyBorder="1" applyAlignment="1" applyProtection="1">
      <alignment horizontal="center" vertical="center"/>
    </xf>
    <xf numFmtId="164" fontId="10" fillId="0" borderId="11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1" fontId="8" fillId="2" borderId="1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0" borderId="0" xfId="0" applyFont="1"/>
    <xf numFmtId="4" fontId="8" fillId="0" borderId="0" xfId="0" applyNumberFormat="1" applyFont="1"/>
    <xf numFmtId="164" fontId="8" fillId="0" borderId="2" xfId="0" applyNumberFormat="1" applyFont="1" applyFill="1" applyBorder="1" applyAlignment="1" applyProtection="1">
      <alignment horizontal="distributed" vertical="center"/>
    </xf>
    <xf numFmtId="164" fontId="8" fillId="0" borderId="4" xfId="0" applyNumberFormat="1" applyFont="1" applyFill="1" applyBorder="1" applyAlignment="1" applyProtection="1">
      <alignment horizontal="distributed" vertical="center"/>
    </xf>
    <xf numFmtId="0" fontId="3" fillId="4" borderId="1" xfId="0" applyFont="1" applyFill="1" applyBorder="1" applyAlignment="1" applyProtection="1">
      <alignment horizontal="center" vertical="center" wrapText="1"/>
    </xf>
    <xf numFmtId="44" fontId="3" fillId="4" borderId="1" xfId="2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1" fontId="0" fillId="0" borderId="1" xfId="0" applyNumberFormat="1" applyFont="1" applyBorder="1" applyAlignment="1">
      <alignment horizontal="center"/>
    </xf>
    <xf numFmtId="44" fontId="8" fillId="0" borderId="1" xfId="2" applyFont="1" applyBorder="1"/>
    <xf numFmtId="0" fontId="8" fillId="0" borderId="1" xfId="0" applyFont="1" applyBorder="1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FPB\Desktop\planilha_acompanhameto_limpeza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FPB\Documents\modelo_planilha_custos_e_form._precos_serv._limpeza_e_conservacao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O"/>
      <sheetName val="ASG"/>
      <sheetName val="ASG20"/>
      <sheetName val="ASG40"/>
      <sheetName val="ENCARREGADO"/>
      <sheetName val="LAVADOR"/>
      <sheetName val="THB"/>
      <sheetName val="LIMPEZA"/>
      <sheetName val="PROPOSTA"/>
    </sheetNames>
    <sheetDataSet>
      <sheetData sheetId="0"/>
      <sheetData sheetId="1">
        <row r="109">
          <cell r="D109">
            <v>2225.4707071702246</v>
          </cell>
        </row>
      </sheetData>
      <sheetData sheetId="2">
        <row r="109">
          <cell r="D109">
            <v>2589.8479704433498</v>
          </cell>
        </row>
      </sheetData>
      <sheetData sheetId="3">
        <row r="109">
          <cell r="D109">
            <v>2954.2028998357964</v>
          </cell>
        </row>
      </sheetData>
      <sheetData sheetId="4">
        <row r="109">
          <cell r="D109">
            <v>2265.615763546798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ente"/>
      <sheetName val="Proposta"/>
      <sheetName val="Produtividade"/>
      <sheetName val="Complemento Produtividade"/>
      <sheetName val="Material Uniforme Equipamentos"/>
      <sheetName val="SIMPLES 2012"/>
      <sheetName val="Versão_1C"/>
    </sheetNames>
    <sheetDataSet>
      <sheetData sheetId="0">
        <row r="13">
          <cell r="F13">
            <v>12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abSelected="1" workbookViewId="0">
      <selection activeCell="K12" sqref="K12"/>
    </sheetView>
  </sheetViews>
  <sheetFormatPr defaultRowHeight="15" x14ac:dyDescent="0.25"/>
  <cols>
    <col min="1" max="1" width="17.28515625" style="72" customWidth="1"/>
    <col min="2" max="2" width="21.42578125" style="72" customWidth="1"/>
    <col min="3" max="3" width="19.28515625" style="72" customWidth="1"/>
    <col min="4" max="4" width="15.85546875" style="72" bestFit="1" customWidth="1"/>
    <col min="5" max="5" width="13.42578125" style="72" customWidth="1"/>
    <col min="6" max="6" width="8.5703125" style="72" bestFit="1" customWidth="1"/>
    <col min="7" max="8" width="9.140625" style="72"/>
    <col min="9" max="9" width="10.140625" style="72" bestFit="1" customWidth="1"/>
    <col min="10" max="10" width="12.140625" bestFit="1" customWidth="1"/>
    <col min="11" max="12" width="15.85546875" bestFit="1" customWidth="1"/>
  </cols>
  <sheetData>
    <row r="1" spans="1:9" x14ac:dyDescent="0.25">
      <c r="A1" s="19" t="s">
        <v>51</v>
      </c>
      <c r="B1" s="19"/>
      <c r="C1" s="19"/>
      <c r="D1" s="19"/>
      <c r="E1" s="19"/>
      <c r="F1" s="19"/>
      <c r="G1" s="19"/>
      <c r="H1" s="19"/>
      <c r="I1" s="19"/>
    </row>
    <row r="2" spans="1:9" x14ac:dyDescent="0.25">
      <c r="A2" s="29"/>
      <c r="B2" s="29"/>
      <c r="C2" s="29"/>
      <c r="D2" s="29"/>
      <c r="E2" s="29"/>
      <c r="F2" s="29"/>
      <c r="G2" s="29"/>
      <c r="H2" s="29"/>
      <c r="I2" s="29"/>
    </row>
    <row r="3" spans="1:9" x14ac:dyDescent="0.25">
      <c r="A3" s="20" t="s">
        <v>0</v>
      </c>
      <c r="B3" s="21"/>
      <c r="C3" s="21"/>
      <c r="D3" s="21"/>
      <c r="E3" s="21"/>
      <c r="F3" s="21"/>
      <c r="G3" s="21"/>
      <c r="H3" s="21"/>
      <c r="I3" s="22"/>
    </row>
    <row r="4" spans="1:9" x14ac:dyDescent="0.25">
      <c r="A4" s="30" t="s">
        <v>1</v>
      </c>
      <c r="B4" s="31"/>
      <c r="C4" s="32" t="s">
        <v>2</v>
      </c>
      <c r="D4" s="33"/>
      <c r="E4" s="32" t="s">
        <v>3</v>
      </c>
      <c r="F4" s="33"/>
      <c r="G4" s="32" t="s">
        <v>4</v>
      </c>
      <c r="H4" s="34"/>
      <c r="I4" s="33"/>
    </row>
    <row r="5" spans="1:9" x14ac:dyDescent="0.25">
      <c r="A5" s="30"/>
      <c r="B5" s="31"/>
      <c r="C5" s="32" t="s">
        <v>5</v>
      </c>
      <c r="D5" s="33"/>
      <c r="E5" s="32" t="s">
        <v>6</v>
      </c>
      <c r="F5" s="33"/>
      <c r="G5" s="32" t="s">
        <v>7</v>
      </c>
      <c r="H5" s="34"/>
      <c r="I5" s="33"/>
    </row>
    <row r="6" spans="1:9" x14ac:dyDescent="0.25">
      <c r="A6" s="35"/>
      <c r="B6" s="36"/>
      <c r="C6" s="32" t="s">
        <v>8</v>
      </c>
      <c r="D6" s="33"/>
      <c r="E6" s="37" t="s">
        <v>9</v>
      </c>
      <c r="F6" s="38"/>
      <c r="G6" s="37" t="s">
        <v>10</v>
      </c>
      <c r="H6" s="39"/>
      <c r="I6" s="38"/>
    </row>
    <row r="7" spans="1:9" x14ac:dyDescent="0.25">
      <c r="A7" s="40" t="s">
        <v>11</v>
      </c>
      <c r="B7" s="40" t="s">
        <v>12</v>
      </c>
      <c r="C7" s="41">
        <v>1</v>
      </c>
      <c r="D7" s="42"/>
      <c r="E7" s="43">
        <f>+[1]ENCARREGADO!D109</f>
        <v>2265.615763546798</v>
      </c>
      <c r="F7" s="43"/>
      <c r="G7" s="44">
        <f>ROUND(E7*(C7/(C8*D8)),2)</f>
        <v>0.13</v>
      </c>
      <c r="H7" s="44"/>
      <c r="I7" s="44"/>
    </row>
    <row r="8" spans="1:9" x14ac:dyDescent="0.25">
      <c r="A8" s="40"/>
      <c r="B8" s="40"/>
      <c r="C8" s="45">
        <v>30</v>
      </c>
      <c r="D8" s="46">
        <v>600</v>
      </c>
      <c r="E8" s="43"/>
      <c r="F8" s="43"/>
      <c r="G8" s="44"/>
      <c r="H8" s="44"/>
      <c r="I8" s="44"/>
    </row>
    <row r="9" spans="1:9" x14ac:dyDescent="0.25">
      <c r="A9" s="40"/>
      <c r="B9" s="40" t="s">
        <v>13</v>
      </c>
      <c r="C9" s="41">
        <v>1</v>
      </c>
      <c r="D9" s="42"/>
      <c r="E9" s="43">
        <f>+[1]ASG40!D109</f>
        <v>2954.2028998357964</v>
      </c>
      <c r="F9" s="43"/>
      <c r="G9" s="44">
        <f>ROUND(E9*(C9/(C10)),2)</f>
        <v>4.92</v>
      </c>
      <c r="H9" s="44"/>
      <c r="I9" s="44"/>
    </row>
    <row r="10" spans="1:9" x14ac:dyDescent="0.25">
      <c r="A10" s="40"/>
      <c r="B10" s="40"/>
      <c r="C10" s="47">
        <f>D8</f>
        <v>600</v>
      </c>
      <c r="D10" s="48"/>
      <c r="E10" s="43"/>
      <c r="F10" s="43"/>
      <c r="G10" s="44"/>
      <c r="H10" s="44"/>
      <c r="I10" s="44"/>
    </row>
    <row r="11" spans="1:9" x14ac:dyDescent="0.25">
      <c r="A11" s="13" t="s">
        <v>14</v>
      </c>
      <c r="B11" s="14"/>
      <c r="C11" s="14"/>
      <c r="D11" s="14"/>
      <c r="E11" s="14"/>
      <c r="F11" s="15"/>
      <c r="G11" s="12">
        <f>ROUND(SUM(G7:I10),2)</f>
        <v>5.05</v>
      </c>
      <c r="H11" s="12"/>
      <c r="I11" s="12"/>
    </row>
    <row r="12" spans="1:9" x14ac:dyDescent="0.25">
      <c r="A12" s="40" t="s">
        <v>15</v>
      </c>
      <c r="B12" s="40" t="s">
        <v>12</v>
      </c>
      <c r="C12" s="41">
        <v>1</v>
      </c>
      <c r="D12" s="42"/>
      <c r="E12" s="43">
        <f>+[1]ENCARREGADO!D109</f>
        <v>2265.615763546798</v>
      </c>
      <c r="F12" s="43"/>
      <c r="G12" s="44">
        <f>ROUND(E12*(C12/(C13*D13)),2)</f>
        <v>0.13</v>
      </c>
      <c r="H12" s="44"/>
      <c r="I12" s="44"/>
    </row>
    <row r="13" spans="1:9" x14ac:dyDescent="0.25">
      <c r="A13" s="40"/>
      <c r="B13" s="40"/>
      <c r="C13" s="45">
        <v>30</v>
      </c>
      <c r="D13" s="46">
        <v>600</v>
      </c>
      <c r="E13" s="43"/>
      <c r="F13" s="43"/>
      <c r="G13" s="44"/>
      <c r="H13" s="44"/>
      <c r="I13" s="44"/>
    </row>
    <row r="14" spans="1:9" x14ac:dyDescent="0.25">
      <c r="A14" s="40"/>
      <c r="B14" s="40" t="s">
        <v>13</v>
      </c>
      <c r="C14" s="41">
        <v>1</v>
      </c>
      <c r="D14" s="42"/>
      <c r="E14" s="43">
        <f>+[1]ASG!D109</f>
        <v>2225.4707071702246</v>
      </c>
      <c r="F14" s="43"/>
      <c r="G14" s="44">
        <f>ROUND(E14*(C14/(C15)),2)</f>
        <v>3.71</v>
      </c>
      <c r="H14" s="44"/>
      <c r="I14" s="44"/>
    </row>
    <row r="15" spans="1:9" x14ac:dyDescent="0.25">
      <c r="A15" s="40"/>
      <c r="B15" s="40"/>
      <c r="C15" s="47">
        <f>D13</f>
        <v>600</v>
      </c>
      <c r="D15" s="48"/>
      <c r="E15" s="43"/>
      <c r="F15" s="43"/>
      <c r="G15" s="44"/>
      <c r="H15" s="44"/>
      <c r="I15" s="44"/>
    </row>
    <row r="16" spans="1:9" x14ac:dyDescent="0.25">
      <c r="A16" s="13" t="s">
        <v>14</v>
      </c>
      <c r="B16" s="14"/>
      <c r="C16" s="14"/>
      <c r="D16" s="14"/>
      <c r="E16" s="14"/>
      <c r="F16" s="15"/>
      <c r="G16" s="12">
        <f>ROUND(SUM(G12:I15),2)</f>
        <v>3.84</v>
      </c>
      <c r="H16" s="12"/>
      <c r="I16" s="12"/>
    </row>
    <row r="17" spans="1:9" x14ac:dyDescent="0.25">
      <c r="A17" s="40" t="s">
        <v>16</v>
      </c>
      <c r="B17" s="40" t="s">
        <v>12</v>
      </c>
      <c r="C17" s="41">
        <v>1</v>
      </c>
      <c r="D17" s="42"/>
      <c r="E17" s="43">
        <f>+[1]ENCARREGADO!D109</f>
        <v>2265.615763546798</v>
      </c>
      <c r="F17" s="43"/>
      <c r="G17" s="44">
        <f>ROUND(E17*(C17/(C18*D18)),2)</f>
        <v>0.23</v>
      </c>
      <c r="H17" s="44"/>
      <c r="I17" s="44"/>
    </row>
    <row r="18" spans="1:9" x14ac:dyDescent="0.25">
      <c r="A18" s="40"/>
      <c r="B18" s="40"/>
      <c r="C18" s="45">
        <v>30</v>
      </c>
      <c r="D18" s="46">
        <v>330</v>
      </c>
      <c r="E18" s="43"/>
      <c r="F18" s="43"/>
      <c r="G18" s="44"/>
      <c r="H18" s="44"/>
      <c r="I18" s="44"/>
    </row>
    <row r="19" spans="1:9" x14ac:dyDescent="0.25">
      <c r="A19" s="40"/>
      <c r="B19" s="40" t="s">
        <v>13</v>
      </c>
      <c r="C19" s="41">
        <v>1</v>
      </c>
      <c r="D19" s="42"/>
      <c r="E19" s="43">
        <f>+[1]ASG!D109</f>
        <v>2225.4707071702246</v>
      </c>
      <c r="F19" s="43"/>
      <c r="G19" s="44">
        <f>ROUND(E19*(C19/(C20)),2)</f>
        <v>6.74</v>
      </c>
      <c r="H19" s="44"/>
      <c r="I19" s="44"/>
    </row>
    <row r="20" spans="1:9" x14ac:dyDescent="0.25">
      <c r="A20" s="40"/>
      <c r="B20" s="40"/>
      <c r="C20" s="47">
        <f>D18</f>
        <v>330</v>
      </c>
      <c r="D20" s="49"/>
      <c r="E20" s="43"/>
      <c r="F20" s="43"/>
      <c r="G20" s="44"/>
      <c r="H20" s="44"/>
      <c r="I20" s="44"/>
    </row>
    <row r="21" spans="1:9" x14ac:dyDescent="0.25">
      <c r="A21" s="13" t="s">
        <v>14</v>
      </c>
      <c r="B21" s="14"/>
      <c r="C21" s="14"/>
      <c r="D21" s="14"/>
      <c r="E21" s="14"/>
      <c r="F21" s="15"/>
      <c r="G21" s="12">
        <f>ROUND(SUM(G17:I20),2)</f>
        <v>6.97</v>
      </c>
      <c r="H21" s="12"/>
      <c r="I21" s="12"/>
    </row>
    <row r="22" spans="1:9" x14ac:dyDescent="0.25">
      <c r="A22" s="50" t="s">
        <v>17</v>
      </c>
      <c r="B22" s="40" t="s">
        <v>12</v>
      </c>
      <c r="C22" s="41">
        <v>1</v>
      </c>
      <c r="D22" s="42"/>
      <c r="E22" s="43">
        <f>+[1]ENCARREGADO!D109</f>
        <v>2265.615763546798</v>
      </c>
      <c r="F22" s="43"/>
      <c r="G22" s="44">
        <f>ROUND(E22*(C22/(C23*D23)),2)</f>
        <v>0.06</v>
      </c>
      <c r="H22" s="44"/>
      <c r="I22" s="44"/>
    </row>
    <row r="23" spans="1:9" x14ac:dyDescent="0.25">
      <c r="A23" s="51"/>
      <c r="B23" s="40"/>
      <c r="C23" s="45">
        <v>30</v>
      </c>
      <c r="D23" s="46">
        <v>1350</v>
      </c>
      <c r="E23" s="43"/>
      <c r="F23" s="43"/>
      <c r="G23" s="44"/>
      <c r="H23" s="44"/>
      <c r="I23" s="44"/>
    </row>
    <row r="24" spans="1:9" x14ac:dyDescent="0.25">
      <c r="A24" s="51"/>
      <c r="B24" s="40" t="s">
        <v>13</v>
      </c>
      <c r="C24" s="41">
        <v>1</v>
      </c>
      <c r="D24" s="42"/>
      <c r="E24" s="43">
        <f>+[1]ASG!D109</f>
        <v>2225.4707071702246</v>
      </c>
      <c r="F24" s="43"/>
      <c r="G24" s="44">
        <f>ROUND(E24*(C24/(C25)),2)</f>
        <v>1.65</v>
      </c>
      <c r="H24" s="44"/>
      <c r="I24" s="44"/>
    </row>
    <row r="25" spans="1:9" x14ac:dyDescent="0.25">
      <c r="A25" s="52"/>
      <c r="B25" s="40"/>
      <c r="C25" s="47">
        <f>D23</f>
        <v>1350</v>
      </c>
      <c r="D25" s="49"/>
      <c r="E25" s="43"/>
      <c r="F25" s="43"/>
      <c r="G25" s="44"/>
      <c r="H25" s="44"/>
      <c r="I25" s="44"/>
    </row>
    <row r="26" spans="1:9" x14ac:dyDescent="0.25">
      <c r="A26" s="13" t="s">
        <v>14</v>
      </c>
      <c r="B26" s="14"/>
      <c r="C26" s="14"/>
      <c r="D26" s="14"/>
      <c r="E26" s="14"/>
      <c r="F26" s="15"/>
      <c r="G26" s="12">
        <f>ROUND(SUM(G22:I25),2)</f>
        <v>1.71</v>
      </c>
      <c r="H26" s="12"/>
      <c r="I26" s="12"/>
    </row>
    <row r="27" spans="1:9" x14ac:dyDescent="0.25">
      <c r="A27" s="50" t="s">
        <v>18</v>
      </c>
      <c r="B27" s="40" t="s">
        <v>12</v>
      </c>
      <c r="C27" s="41">
        <v>1</v>
      </c>
      <c r="D27" s="42"/>
      <c r="E27" s="43">
        <f>+[1]ENCARREGADO!D109</f>
        <v>2265.615763546798</v>
      </c>
      <c r="F27" s="43"/>
      <c r="G27" s="44">
        <f>ROUND(E27*(C27/(C28*D28)),2)</f>
        <v>0.06</v>
      </c>
      <c r="H27" s="44"/>
      <c r="I27" s="44"/>
    </row>
    <row r="28" spans="1:9" x14ac:dyDescent="0.25">
      <c r="A28" s="51"/>
      <c r="B28" s="40"/>
      <c r="C28" s="45">
        <v>30</v>
      </c>
      <c r="D28" s="46">
        <v>1200</v>
      </c>
      <c r="E28" s="43"/>
      <c r="F28" s="43"/>
      <c r="G28" s="44"/>
      <c r="H28" s="44"/>
      <c r="I28" s="44"/>
    </row>
    <row r="29" spans="1:9" x14ac:dyDescent="0.25">
      <c r="A29" s="51"/>
      <c r="B29" s="40" t="s">
        <v>13</v>
      </c>
      <c r="C29" s="41">
        <v>1</v>
      </c>
      <c r="D29" s="42"/>
      <c r="E29" s="43"/>
      <c r="F29" s="43"/>
      <c r="G29" s="44">
        <f>ROUND(E29*(C29/(C30)),2)</f>
        <v>0</v>
      </c>
      <c r="H29" s="44"/>
      <c r="I29" s="44"/>
    </row>
    <row r="30" spans="1:9" x14ac:dyDescent="0.25">
      <c r="A30" s="52"/>
      <c r="B30" s="40"/>
      <c r="C30" s="47">
        <f>D28</f>
        <v>1200</v>
      </c>
      <c r="D30" s="49"/>
      <c r="E30" s="43"/>
      <c r="F30" s="43"/>
      <c r="G30" s="44"/>
      <c r="H30" s="44"/>
      <c r="I30" s="44"/>
    </row>
    <row r="31" spans="1:9" x14ac:dyDescent="0.25">
      <c r="A31" s="13" t="s">
        <v>14</v>
      </c>
      <c r="B31" s="14"/>
      <c r="C31" s="14"/>
      <c r="D31" s="14"/>
      <c r="E31" s="14"/>
      <c r="F31" s="15"/>
      <c r="G31" s="12">
        <f>ROUND(SUM(G27:I30),2)</f>
        <v>0.06</v>
      </c>
      <c r="H31" s="12"/>
      <c r="I31" s="12"/>
    </row>
    <row r="32" spans="1:9" x14ac:dyDescent="0.25">
      <c r="A32" s="50" t="s">
        <v>19</v>
      </c>
      <c r="B32" s="40" t="s">
        <v>12</v>
      </c>
      <c r="C32" s="41">
        <v>1</v>
      </c>
      <c r="D32" s="42"/>
      <c r="E32" s="43">
        <f>+[1]ENCARREGADO!D109</f>
        <v>2265.615763546798</v>
      </c>
      <c r="F32" s="43"/>
      <c r="G32" s="44">
        <f>ROUND(E32*(C32/(C33*D33)),2)</f>
        <v>0.09</v>
      </c>
      <c r="H32" s="44"/>
      <c r="I32" s="44"/>
    </row>
    <row r="33" spans="1:9" x14ac:dyDescent="0.25">
      <c r="A33" s="51"/>
      <c r="B33" s="40"/>
      <c r="C33" s="45">
        <v>30</v>
      </c>
      <c r="D33" s="46">
        <v>800</v>
      </c>
      <c r="E33" s="43"/>
      <c r="F33" s="43"/>
      <c r="G33" s="44"/>
      <c r="H33" s="44"/>
      <c r="I33" s="44"/>
    </row>
    <row r="34" spans="1:9" x14ac:dyDescent="0.25">
      <c r="A34" s="51"/>
      <c r="B34" s="40" t="s">
        <v>13</v>
      </c>
      <c r="C34" s="41">
        <v>1</v>
      </c>
      <c r="D34" s="42"/>
      <c r="E34" s="43">
        <f>+[1]ASG!D109</f>
        <v>2225.4707071702246</v>
      </c>
      <c r="F34" s="43"/>
      <c r="G34" s="44">
        <f>ROUND(E34*(C34/(C35)),2)</f>
        <v>2.78</v>
      </c>
      <c r="H34" s="44"/>
      <c r="I34" s="44"/>
    </row>
    <row r="35" spans="1:9" x14ac:dyDescent="0.25">
      <c r="A35" s="52"/>
      <c r="B35" s="40"/>
      <c r="C35" s="47">
        <f>D33</f>
        <v>800</v>
      </c>
      <c r="D35" s="49"/>
      <c r="E35" s="43"/>
      <c r="F35" s="43"/>
      <c r="G35" s="44"/>
      <c r="H35" s="44"/>
      <c r="I35" s="44"/>
    </row>
    <row r="36" spans="1:9" x14ac:dyDescent="0.25">
      <c r="A36" s="13" t="s">
        <v>14</v>
      </c>
      <c r="B36" s="14"/>
      <c r="C36" s="14"/>
      <c r="D36" s="14"/>
      <c r="E36" s="14"/>
      <c r="F36" s="15"/>
      <c r="G36" s="12">
        <f>ROUND(SUM(G32:I35),2)</f>
        <v>2.87</v>
      </c>
      <c r="H36" s="12"/>
      <c r="I36" s="12"/>
    </row>
    <row r="37" spans="1:9" x14ac:dyDescent="0.25">
      <c r="A37" s="29"/>
      <c r="B37" s="29"/>
      <c r="C37" s="29"/>
      <c r="D37" s="29"/>
      <c r="E37" s="29"/>
      <c r="F37" s="29"/>
      <c r="G37" s="29"/>
      <c r="H37" s="29"/>
      <c r="I37" s="29"/>
    </row>
    <row r="38" spans="1:9" x14ac:dyDescent="0.25">
      <c r="A38" s="16" t="s">
        <v>20</v>
      </c>
      <c r="B38" s="17"/>
      <c r="C38" s="17"/>
      <c r="D38" s="17"/>
      <c r="E38" s="17"/>
      <c r="F38" s="17"/>
      <c r="G38" s="17"/>
      <c r="H38" s="17"/>
      <c r="I38" s="18"/>
    </row>
    <row r="39" spans="1:9" x14ac:dyDescent="0.25">
      <c r="A39" s="30" t="s">
        <v>1</v>
      </c>
      <c r="B39" s="31"/>
      <c r="C39" s="32" t="s">
        <v>2</v>
      </c>
      <c r="D39" s="33"/>
      <c r="E39" s="32" t="s">
        <v>3</v>
      </c>
      <c r="F39" s="33"/>
      <c r="G39" s="32" t="s">
        <v>4</v>
      </c>
      <c r="H39" s="34"/>
      <c r="I39" s="33"/>
    </row>
    <row r="40" spans="1:9" x14ac:dyDescent="0.25">
      <c r="A40" s="30"/>
      <c r="B40" s="31"/>
      <c r="C40" s="32" t="s">
        <v>5</v>
      </c>
      <c r="D40" s="33"/>
      <c r="E40" s="32" t="s">
        <v>6</v>
      </c>
      <c r="F40" s="33"/>
      <c r="G40" s="32" t="s">
        <v>7</v>
      </c>
      <c r="H40" s="34"/>
      <c r="I40" s="33"/>
    </row>
    <row r="41" spans="1:9" x14ac:dyDescent="0.25">
      <c r="A41" s="35"/>
      <c r="B41" s="36"/>
      <c r="C41" s="37" t="s">
        <v>8</v>
      </c>
      <c r="D41" s="38"/>
      <c r="E41" s="37" t="s">
        <v>9</v>
      </c>
      <c r="F41" s="38"/>
      <c r="G41" s="37" t="s">
        <v>10</v>
      </c>
      <c r="H41" s="39"/>
      <c r="I41" s="38"/>
    </row>
    <row r="42" spans="1:9" x14ac:dyDescent="0.25">
      <c r="A42" s="50" t="s">
        <v>21</v>
      </c>
      <c r="B42" s="40" t="s">
        <v>12</v>
      </c>
      <c r="C42" s="41">
        <v>1</v>
      </c>
      <c r="D42" s="42"/>
      <c r="E42" s="43">
        <f>+[1]ENCARREGADO!D109</f>
        <v>2265.615763546798</v>
      </c>
      <c r="F42" s="43"/>
      <c r="G42" s="44">
        <f>ROUND(E42*(C42/(C43*D43)),2)</f>
        <v>0.06</v>
      </c>
      <c r="H42" s="44"/>
      <c r="I42" s="44"/>
    </row>
    <row r="43" spans="1:9" x14ac:dyDescent="0.25">
      <c r="A43" s="51"/>
      <c r="B43" s="40"/>
      <c r="C43" s="45">
        <v>30</v>
      </c>
      <c r="D43" s="46">
        <v>1200</v>
      </c>
      <c r="E43" s="43"/>
      <c r="F43" s="43"/>
      <c r="G43" s="44"/>
      <c r="H43" s="44"/>
      <c r="I43" s="44"/>
    </row>
    <row r="44" spans="1:9" x14ac:dyDescent="0.25">
      <c r="A44" s="51"/>
      <c r="B44" s="40" t="s">
        <v>13</v>
      </c>
      <c r="C44" s="41">
        <v>1</v>
      </c>
      <c r="D44" s="42"/>
      <c r="E44" s="43">
        <f>+[1]ASG!D109</f>
        <v>2225.4707071702246</v>
      </c>
      <c r="F44" s="43"/>
      <c r="G44" s="44">
        <f>ROUND(E44*(C44/(C45)),2)</f>
        <v>1.85</v>
      </c>
      <c r="H44" s="44"/>
      <c r="I44" s="44"/>
    </row>
    <row r="45" spans="1:9" x14ac:dyDescent="0.25">
      <c r="A45" s="52"/>
      <c r="B45" s="40"/>
      <c r="C45" s="47">
        <f>D43</f>
        <v>1200</v>
      </c>
      <c r="D45" s="49"/>
      <c r="E45" s="43"/>
      <c r="F45" s="43"/>
      <c r="G45" s="44"/>
      <c r="H45" s="44"/>
      <c r="I45" s="44"/>
    </row>
    <row r="46" spans="1:9" x14ac:dyDescent="0.25">
      <c r="A46" s="13" t="s">
        <v>14</v>
      </c>
      <c r="B46" s="14"/>
      <c r="C46" s="14"/>
      <c r="D46" s="14"/>
      <c r="E46" s="14"/>
      <c r="F46" s="15"/>
      <c r="G46" s="12">
        <f>ROUND(SUM(G42:I45),2)</f>
        <v>1.91</v>
      </c>
      <c r="H46" s="12"/>
      <c r="I46" s="12"/>
    </row>
    <row r="47" spans="1:9" x14ac:dyDescent="0.25">
      <c r="A47" s="50" t="s">
        <v>22</v>
      </c>
      <c r="B47" s="40" t="s">
        <v>12</v>
      </c>
      <c r="C47" s="41">
        <v>1</v>
      </c>
      <c r="D47" s="42"/>
      <c r="E47" s="43">
        <f>+[1]ENCARREGADO!D109</f>
        <v>2265.615763546798</v>
      </c>
      <c r="F47" s="43"/>
      <c r="G47" s="44">
        <f>ROUND(E47*(C47/(C48*D48)),2)</f>
        <v>0.06</v>
      </c>
      <c r="H47" s="44"/>
      <c r="I47" s="44"/>
    </row>
    <row r="48" spans="1:9" x14ac:dyDescent="0.25">
      <c r="A48" s="51"/>
      <c r="B48" s="40"/>
      <c r="C48" s="45">
        <v>30</v>
      </c>
      <c r="D48" s="46">
        <v>1200</v>
      </c>
      <c r="E48" s="43"/>
      <c r="F48" s="43"/>
      <c r="G48" s="44"/>
      <c r="H48" s="44"/>
      <c r="I48" s="44"/>
    </row>
    <row r="49" spans="1:9" x14ac:dyDescent="0.25">
      <c r="A49" s="51"/>
      <c r="B49" s="40" t="s">
        <v>13</v>
      </c>
      <c r="C49" s="41">
        <v>1</v>
      </c>
      <c r="D49" s="42"/>
      <c r="E49" s="43">
        <f>+[1]ASG!D109</f>
        <v>2225.4707071702246</v>
      </c>
      <c r="F49" s="43"/>
      <c r="G49" s="44">
        <f>ROUND(E49*(C49/(C50)),2)</f>
        <v>1.85</v>
      </c>
      <c r="H49" s="44"/>
      <c r="I49" s="44"/>
    </row>
    <row r="50" spans="1:9" x14ac:dyDescent="0.25">
      <c r="A50" s="52"/>
      <c r="B50" s="40"/>
      <c r="C50" s="47">
        <f>D48</f>
        <v>1200</v>
      </c>
      <c r="D50" s="49"/>
      <c r="E50" s="43"/>
      <c r="F50" s="43"/>
      <c r="G50" s="44"/>
      <c r="H50" s="44"/>
      <c r="I50" s="44"/>
    </row>
    <row r="51" spans="1:9" x14ac:dyDescent="0.25">
      <c r="A51" s="13" t="s">
        <v>14</v>
      </c>
      <c r="B51" s="14"/>
      <c r="C51" s="14"/>
      <c r="D51" s="14"/>
      <c r="E51" s="14"/>
      <c r="F51" s="15"/>
      <c r="G51" s="12">
        <f>ROUND(SUM(G47:I50),2)</f>
        <v>1.91</v>
      </c>
      <c r="H51" s="12"/>
      <c r="I51" s="12"/>
    </row>
    <row r="52" spans="1:9" x14ac:dyDescent="0.25">
      <c r="A52" s="50" t="s">
        <v>23</v>
      </c>
      <c r="B52" s="40" t="s">
        <v>12</v>
      </c>
      <c r="C52" s="41">
        <v>1</v>
      </c>
      <c r="D52" s="42"/>
      <c r="E52" s="43">
        <f>+[1]ENCARREGADO!D109</f>
        <v>2265.615763546798</v>
      </c>
      <c r="F52" s="43"/>
      <c r="G52" s="44">
        <f>ROUND(E52*(C52/(C53*D53)),2)</f>
        <v>0.01</v>
      </c>
      <c r="H52" s="44"/>
      <c r="I52" s="44"/>
    </row>
    <row r="53" spans="1:9" x14ac:dyDescent="0.25">
      <c r="A53" s="51"/>
      <c r="B53" s="40"/>
      <c r="C53" s="45">
        <v>30</v>
      </c>
      <c r="D53" s="46">
        <v>6000</v>
      </c>
      <c r="E53" s="43"/>
      <c r="F53" s="43"/>
      <c r="G53" s="44"/>
      <c r="H53" s="44"/>
      <c r="I53" s="44"/>
    </row>
    <row r="54" spans="1:9" x14ac:dyDescent="0.25">
      <c r="A54" s="51"/>
      <c r="B54" s="40" t="s">
        <v>13</v>
      </c>
      <c r="C54" s="41">
        <v>1</v>
      </c>
      <c r="D54" s="42"/>
      <c r="E54" s="43">
        <f>+[1]ASG!D109</f>
        <v>2225.4707071702246</v>
      </c>
      <c r="F54" s="43"/>
      <c r="G54" s="44">
        <f>ROUND(E54*(C54/(C55)),2)</f>
        <v>0.37</v>
      </c>
      <c r="H54" s="44"/>
      <c r="I54" s="44"/>
    </row>
    <row r="55" spans="1:9" x14ac:dyDescent="0.25">
      <c r="A55" s="52"/>
      <c r="B55" s="40"/>
      <c r="C55" s="47">
        <f>D53</f>
        <v>6000</v>
      </c>
      <c r="D55" s="49"/>
      <c r="E55" s="43"/>
      <c r="F55" s="43"/>
      <c r="G55" s="44"/>
      <c r="H55" s="44"/>
      <c r="I55" s="44"/>
    </row>
    <row r="56" spans="1:9" x14ac:dyDescent="0.25">
      <c r="A56" s="13" t="s">
        <v>14</v>
      </c>
      <c r="B56" s="14"/>
      <c r="C56" s="14"/>
      <c r="D56" s="14"/>
      <c r="E56" s="14"/>
      <c r="F56" s="15"/>
      <c r="G56" s="12">
        <f>ROUND(SUM(G52:I55),2)</f>
        <v>0.38</v>
      </c>
      <c r="H56" s="12"/>
      <c r="I56" s="12"/>
    </row>
    <row r="57" spans="1:9" x14ac:dyDescent="0.25">
      <c r="A57" s="50" t="s">
        <v>24</v>
      </c>
      <c r="B57" s="53" t="s">
        <v>12</v>
      </c>
      <c r="C57" s="41">
        <v>1</v>
      </c>
      <c r="D57" s="42"/>
      <c r="E57" s="43">
        <f>+[1]ENCARREGADO!D109</f>
        <v>2265.615763546798</v>
      </c>
      <c r="F57" s="43"/>
      <c r="G57" s="44">
        <f>ROUND(E57*(C57/(C58*D58)),2)</f>
        <v>0.23</v>
      </c>
      <c r="H57" s="44"/>
      <c r="I57" s="44"/>
    </row>
    <row r="58" spans="1:9" x14ac:dyDescent="0.25">
      <c r="A58" s="51"/>
      <c r="B58" s="54"/>
      <c r="C58" s="45">
        <v>30</v>
      </c>
      <c r="D58" s="46">
        <v>330</v>
      </c>
      <c r="E58" s="43"/>
      <c r="F58" s="43"/>
      <c r="G58" s="44"/>
      <c r="H58" s="44"/>
      <c r="I58" s="44"/>
    </row>
    <row r="59" spans="1:9" x14ac:dyDescent="0.25">
      <c r="A59" s="51"/>
      <c r="B59" s="53" t="s">
        <v>13</v>
      </c>
      <c r="C59" s="41">
        <v>1</v>
      </c>
      <c r="D59" s="42"/>
      <c r="E59" s="43">
        <f>+[1]ASG20!D109</f>
        <v>2589.8479704433498</v>
      </c>
      <c r="F59" s="43"/>
      <c r="G59" s="44">
        <f>ROUND(E59*(C59/(C60)),2)</f>
        <v>7.85</v>
      </c>
      <c r="H59" s="44"/>
      <c r="I59" s="44"/>
    </row>
    <row r="60" spans="1:9" x14ac:dyDescent="0.25">
      <c r="A60" s="52"/>
      <c r="B60" s="54"/>
      <c r="C60" s="47">
        <f>D58</f>
        <v>330</v>
      </c>
      <c r="D60" s="49"/>
      <c r="E60" s="43"/>
      <c r="F60" s="43"/>
      <c r="G60" s="44"/>
      <c r="H60" s="44"/>
      <c r="I60" s="44"/>
    </row>
    <row r="61" spans="1:9" x14ac:dyDescent="0.25">
      <c r="A61" s="13" t="s">
        <v>14</v>
      </c>
      <c r="B61" s="14"/>
      <c r="C61" s="14"/>
      <c r="D61" s="14"/>
      <c r="E61" s="14"/>
      <c r="F61" s="15"/>
      <c r="G61" s="12">
        <f>ROUND(SUM(G57:I60),2)</f>
        <v>8.08</v>
      </c>
      <c r="H61" s="12"/>
      <c r="I61" s="12"/>
    </row>
    <row r="63" spans="1:9" x14ac:dyDescent="0.25">
      <c r="A63" s="8" t="s">
        <v>25</v>
      </c>
      <c r="B63" s="8"/>
      <c r="C63" s="8"/>
      <c r="D63" s="8"/>
      <c r="E63" s="8"/>
      <c r="F63" s="8"/>
      <c r="G63" s="8"/>
      <c r="H63" s="8"/>
      <c r="I63" s="8"/>
    </row>
    <row r="64" spans="1:9" x14ac:dyDescent="0.25">
      <c r="A64" s="30" t="s">
        <v>26</v>
      </c>
      <c r="B64" s="55"/>
      <c r="C64" s="55"/>
      <c r="D64" s="30" t="s">
        <v>27</v>
      </c>
      <c r="E64" s="31"/>
      <c r="F64" s="56" t="s">
        <v>28</v>
      </c>
      <c r="G64" s="57" t="s">
        <v>7</v>
      </c>
      <c r="H64" s="58"/>
      <c r="I64" s="59"/>
    </row>
    <row r="65" spans="1:13" x14ac:dyDescent="0.25">
      <c r="A65" s="35"/>
      <c r="B65" s="60"/>
      <c r="C65" s="60"/>
      <c r="D65" s="35" t="s">
        <v>10</v>
      </c>
      <c r="E65" s="36"/>
      <c r="F65" s="61" t="s">
        <v>29</v>
      </c>
      <c r="G65" s="35" t="s">
        <v>9</v>
      </c>
      <c r="H65" s="60"/>
      <c r="I65" s="36"/>
    </row>
    <row r="66" spans="1:13" x14ac:dyDescent="0.25">
      <c r="A66" s="57" t="s">
        <v>30</v>
      </c>
      <c r="B66" s="62" t="s">
        <v>11</v>
      </c>
      <c r="C66" s="62"/>
      <c r="D66" s="74">
        <f>G11</f>
        <v>5.05</v>
      </c>
      <c r="E66" s="75"/>
      <c r="F66" s="1">
        <v>510.7</v>
      </c>
      <c r="G66" s="64">
        <f t="shared" ref="G66:G71" si="0">F66*D66</f>
        <v>2579.0349999999999</v>
      </c>
      <c r="H66" s="65"/>
      <c r="I66" s="66"/>
    </row>
    <row r="67" spans="1:13" x14ac:dyDescent="0.25">
      <c r="A67" s="30"/>
      <c r="B67" s="62" t="s">
        <v>31</v>
      </c>
      <c r="C67" s="62"/>
      <c r="D67" s="43">
        <f>G16</f>
        <v>3.84</v>
      </c>
      <c r="E67" s="63"/>
      <c r="F67" s="2">
        <f>11784-510.7</f>
        <v>11273.3</v>
      </c>
      <c r="G67" s="64">
        <f t="shared" si="0"/>
        <v>43289.471999999994</v>
      </c>
      <c r="H67" s="65"/>
      <c r="I67" s="66"/>
    </row>
    <row r="68" spans="1:13" x14ac:dyDescent="0.25">
      <c r="A68" s="30"/>
      <c r="B68" s="62" t="s">
        <v>16</v>
      </c>
      <c r="C68" s="62"/>
      <c r="D68" s="43">
        <f>G21</f>
        <v>6.97</v>
      </c>
      <c r="E68" s="63"/>
      <c r="F68" s="3">
        <v>3750</v>
      </c>
      <c r="G68" s="64">
        <f t="shared" si="0"/>
        <v>26137.5</v>
      </c>
      <c r="H68" s="65"/>
      <c r="I68" s="66"/>
    </row>
    <row r="69" spans="1:13" x14ac:dyDescent="0.25">
      <c r="A69" s="30"/>
      <c r="B69" s="62" t="s">
        <v>32</v>
      </c>
      <c r="C69" s="62"/>
      <c r="D69" s="43">
        <f>G26</f>
        <v>1.71</v>
      </c>
      <c r="E69" s="63"/>
      <c r="F69" s="3">
        <v>605</v>
      </c>
      <c r="G69" s="64">
        <f t="shared" si="0"/>
        <v>1034.55</v>
      </c>
      <c r="H69" s="65"/>
      <c r="I69" s="66"/>
    </row>
    <row r="70" spans="1:13" x14ac:dyDescent="0.25">
      <c r="A70" s="30"/>
      <c r="B70" s="62" t="s">
        <v>18</v>
      </c>
      <c r="C70" s="62"/>
      <c r="D70" s="43">
        <f>G31</f>
        <v>0.06</v>
      </c>
      <c r="E70" s="63"/>
      <c r="F70" s="3">
        <v>950</v>
      </c>
      <c r="G70" s="64">
        <f t="shared" si="0"/>
        <v>57</v>
      </c>
      <c r="H70" s="65"/>
      <c r="I70" s="66"/>
    </row>
    <row r="71" spans="1:13" x14ac:dyDescent="0.25">
      <c r="A71" s="35"/>
      <c r="B71" s="67" t="s">
        <v>33</v>
      </c>
      <c r="C71" s="67"/>
      <c r="D71" s="43">
        <f>G36</f>
        <v>2.87</v>
      </c>
      <c r="E71" s="63"/>
      <c r="F71" s="4">
        <v>7745</v>
      </c>
      <c r="G71" s="64">
        <f t="shared" si="0"/>
        <v>22228.15</v>
      </c>
      <c r="H71" s="65"/>
      <c r="I71" s="66"/>
    </row>
    <row r="72" spans="1:13" x14ac:dyDescent="0.25">
      <c r="A72" s="10" t="s">
        <v>34</v>
      </c>
      <c r="B72" s="11"/>
      <c r="C72" s="11"/>
      <c r="D72" s="11"/>
      <c r="E72" s="11"/>
      <c r="F72" s="5">
        <f>SUM(F66:F71)</f>
        <v>24834</v>
      </c>
      <c r="G72" s="12">
        <f>+SUM(G66:I71)</f>
        <v>95325.706999999995</v>
      </c>
      <c r="H72" s="12"/>
      <c r="I72" s="12"/>
    </row>
    <row r="73" spans="1:13" x14ac:dyDescent="0.25">
      <c r="A73" s="40" t="s">
        <v>35</v>
      </c>
      <c r="B73" s="68" t="s">
        <v>36</v>
      </c>
      <c r="C73" s="69"/>
      <c r="D73" s="43">
        <f>G46</f>
        <v>1.91</v>
      </c>
      <c r="E73" s="43"/>
      <c r="F73" s="6">
        <v>1128</v>
      </c>
      <c r="G73" s="64">
        <f>F73*D73</f>
        <v>2154.48</v>
      </c>
      <c r="H73" s="65"/>
      <c r="I73" s="66"/>
    </row>
    <row r="74" spans="1:13" x14ac:dyDescent="0.25">
      <c r="A74" s="40"/>
      <c r="B74" s="68" t="s">
        <v>22</v>
      </c>
      <c r="C74" s="69"/>
      <c r="D74" s="43">
        <f>G51</f>
        <v>1.91</v>
      </c>
      <c r="E74" s="63"/>
      <c r="F74" s="6">
        <v>3360</v>
      </c>
      <c r="G74" s="64">
        <f>F74*D74</f>
        <v>6417.5999999999995</v>
      </c>
      <c r="H74" s="65"/>
      <c r="I74" s="66"/>
    </row>
    <row r="75" spans="1:13" x14ac:dyDescent="0.25">
      <c r="A75" s="40"/>
      <c r="B75" s="67" t="s">
        <v>23</v>
      </c>
      <c r="C75" s="67"/>
      <c r="D75" s="43">
        <f>G56</f>
        <v>0.38</v>
      </c>
      <c r="E75" s="63"/>
      <c r="F75" s="6">
        <v>8840</v>
      </c>
      <c r="G75" s="64">
        <f>F75*D75</f>
        <v>3359.2</v>
      </c>
      <c r="H75" s="65"/>
      <c r="I75" s="66"/>
    </row>
    <row r="76" spans="1:13" x14ac:dyDescent="0.25">
      <c r="A76" s="40"/>
      <c r="B76" s="67" t="s">
        <v>24</v>
      </c>
      <c r="C76" s="67"/>
      <c r="D76" s="43">
        <f>G61</f>
        <v>8.08</v>
      </c>
      <c r="E76" s="63"/>
      <c r="F76" s="6">
        <v>110</v>
      </c>
      <c r="G76" s="64">
        <f>F76*D76</f>
        <v>888.8</v>
      </c>
      <c r="H76" s="65"/>
      <c r="I76" s="66"/>
    </row>
    <row r="77" spans="1:13" x14ac:dyDescent="0.25">
      <c r="A77" s="10" t="s">
        <v>34</v>
      </c>
      <c r="B77" s="11"/>
      <c r="C77" s="11"/>
      <c r="D77" s="11"/>
      <c r="E77" s="11"/>
      <c r="F77" s="5">
        <f>SUM(F73:F76)</f>
        <v>13438</v>
      </c>
      <c r="G77" s="12">
        <f>+SUM(G73:I76)</f>
        <v>12820.079999999998</v>
      </c>
      <c r="H77" s="12"/>
      <c r="I77" s="12"/>
    </row>
    <row r="78" spans="1:13" x14ac:dyDescent="0.25">
      <c r="A78" s="10" t="s">
        <v>48</v>
      </c>
      <c r="B78" s="11"/>
      <c r="C78" s="11"/>
      <c r="D78" s="11"/>
      <c r="E78" s="11"/>
      <c r="F78" s="5"/>
      <c r="G78" s="12">
        <f>+SUM(G72,G77)</f>
        <v>108145.787</v>
      </c>
      <c r="H78" s="12"/>
      <c r="I78" s="12"/>
      <c r="K78" s="26"/>
    </row>
    <row r="79" spans="1:13" x14ac:dyDescent="0.25">
      <c r="A79" s="29"/>
      <c r="B79" s="29"/>
      <c r="C79" s="29"/>
      <c r="D79" s="29"/>
      <c r="E79" s="29"/>
      <c r="F79" s="29"/>
      <c r="G79" s="29"/>
      <c r="H79" s="29"/>
      <c r="I79" s="29"/>
      <c r="M79" s="26"/>
    </row>
    <row r="80" spans="1:13" x14ac:dyDescent="0.25">
      <c r="A80" s="78" t="s">
        <v>45</v>
      </c>
      <c r="B80" s="78"/>
      <c r="C80" s="78"/>
      <c r="D80" s="78"/>
    </row>
    <row r="81" spans="1:12" ht="45" x14ac:dyDescent="0.25">
      <c r="A81" s="23" t="s">
        <v>38</v>
      </c>
      <c r="B81" s="23" t="s">
        <v>39</v>
      </c>
      <c r="C81" s="23" t="s">
        <v>47</v>
      </c>
      <c r="D81" s="23" t="s">
        <v>40</v>
      </c>
      <c r="L81" s="25"/>
    </row>
    <row r="82" spans="1:12" x14ac:dyDescent="0.25">
      <c r="A82" s="76" t="s">
        <v>41</v>
      </c>
      <c r="B82" s="76">
        <v>44</v>
      </c>
      <c r="C82" s="77">
        <f>E14</f>
        <v>2225.4707071702246</v>
      </c>
      <c r="D82" s="77">
        <f>C82*B82</f>
        <v>97920.711115489888</v>
      </c>
    </row>
    <row r="83" spans="1:12" x14ac:dyDescent="0.25">
      <c r="A83" s="76" t="s">
        <v>42</v>
      </c>
      <c r="B83" s="76">
        <v>2</v>
      </c>
      <c r="C83" s="77">
        <f>E9</f>
        <v>2954.2028998357964</v>
      </c>
      <c r="D83" s="77">
        <f>C83*B83</f>
        <v>5908.4057996715928</v>
      </c>
      <c r="J83" s="28"/>
      <c r="L83" s="28"/>
    </row>
    <row r="84" spans="1:12" x14ac:dyDescent="0.25">
      <c r="A84" s="76" t="s">
        <v>43</v>
      </c>
      <c r="B84" s="76">
        <v>1</v>
      </c>
      <c r="C84" s="77">
        <f>E59</f>
        <v>2589.8479704433498</v>
      </c>
      <c r="D84" s="77">
        <f>C84*B84</f>
        <v>2589.8479704433498</v>
      </c>
      <c r="L84" s="27"/>
    </row>
    <row r="85" spans="1:12" x14ac:dyDescent="0.25">
      <c r="A85" s="76" t="s">
        <v>44</v>
      </c>
      <c r="B85" s="79">
        <v>2</v>
      </c>
      <c r="C85" s="77">
        <f>E57</f>
        <v>2265.615763546798</v>
      </c>
      <c r="D85" s="77">
        <f>C85*B85</f>
        <v>4531.231527093596</v>
      </c>
    </row>
    <row r="86" spans="1:12" x14ac:dyDescent="0.25">
      <c r="A86" s="81" t="s">
        <v>46</v>
      </c>
      <c r="B86" s="81"/>
      <c r="C86" s="81"/>
      <c r="D86" s="24">
        <f>SUM(D82:D85)</f>
        <v>110950.19641269844</v>
      </c>
      <c r="K86" s="28"/>
      <c r="L86" s="27"/>
    </row>
    <row r="87" spans="1:12" x14ac:dyDescent="0.25">
      <c r="A87" s="81" t="s">
        <v>49</v>
      </c>
      <c r="B87" s="81"/>
      <c r="C87" s="81"/>
      <c r="D87" s="80">
        <f>D86-G78</f>
        <v>2804.4094126984419</v>
      </c>
    </row>
    <row r="88" spans="1:12" x14ac:dyDescent="0.25">
      <c r="I88" s="73"/>
      <c r="K88" s="28"/>
      <c r="L88" s="28"/>
    </row>
    <row r="89" spans="1:12" x14ac:dyDescent="0.25">
      <c r="A89" s="7" t="s">
        <v>50</v>
      </c>
      <c r="B89" s="7"/>
      <c r="C89" s="7"/>
      <c r="D89" s="7"/>
      <c r="E89" s="8" t="s">
        <v>37</v>
      </c>
      <c r="F89" s="8"/>
      <c r="G89" s="9"/>
      <c r="H89" s="9"/>
      <c r="I89" s="9"/>
    </row>
    <row r="90" spans="1:12" x14ac:dyDescent="0.25">
      <c r="A90" s="7"/>
      <c r="B90" s="7"/>
      <c r="C90" s="7"/>
      <c r="D90" s="7"/>
      <c r="E90" s="70">
        <f>[2]Servente!$F$13</f>
        <v>12</v>
      </c>
      <c r="F90" s="71"/>
      <c r="G90" s="9"/>
      <c r="H90" s="9"/>
      <c r="I90" s="9"/>
    </row>
  </sheetData>
  <mergeCells count="194">
    <mergeCell ref="A86:C86"/>
    <mergeCell ref="A80:D80"/>
    <mergeCell ref="A87:C87"/>
    <mergeCell ref="A1:I1"/>
    <mergeCell ref="A3:I3"/>
    <mergeCell ref="A4:B6"/>
    <mergeCell ref="C4:D4"/>
    <mergeCell ref="E4:F4"/>
    <mergeCell ref="G4:I4"/>
    <mergeCell ref="C5:D5"/>
    <mergeCell ref="E5:F5"/>
    <mergeCell ref="G5:I5"/>
    <mergeCell ref="C6:D6"/>
    <mergeCell ref="E6:F6"/>
    <mergeCell ref="G6:I6"/>
    <mergeCell ref="A7:A10"/>
    <mergeCell ref="B7:B8"/>
    <mergeCell ref="C7:D7"/>
    <mergeCell ref="E7:F8"/>
    <mergeCell ref="G7:I8"/>
    <mergeCell ref="B9:B10"/>
    <mergeCell ref="C9:D9"/>
    <mergeCell ref="E9:F10"/>
    <mergeCell ref="C14:D14"/>
    <mergeCell ref="E14:F15"/>
    <mergeCell ref="G14:I15"/>
    <mergeCell ref="C15:D15"/>
    <mergeCell ref="A16:F16"/>
    <mergeCell ref="G16:I16"/>
    <mergeCell ref="G9:I10"/>
    <mergeCell ref="C10:D10"/>
    <mergeCell ref="A11:F11"/>
    <mergeCell ref="G11:I11"/>
    <mergeCell ref="A12:A15"/>
    <mergeCell ref="B12:B13"/>
    <mergeCell ref="C12:D12"/>
    <mergeCell ref="E12:F13"/>
    <mergeCell ref="G12:I13"/>
    <mergeCell ref="B14:B15"/>
    <mergeCell ref="A17:A20"/>
    <mergeCell ref="B17:B18"/>
    <mergeCell ref="C17:D17"/>
    <mergeCell ref="E17:F18"/>
    <mergeCell ref="G17:I18"/>
    <mergeCell ref="B19:B20"/>
    <mergeCell ref="C19:D19"/>
    <mergeCell ref="E19:F20"/>
    <mergeCell ref="G19:I20"/>
    <mergeCell ref="C20:D20"/>
    <mergeCell ref="A21:F21"/>
    <mergeCell ref="G21:I21"/>
    <mergeCell ref="A22:A25"/>
    <mergeCell ref="B22:B23"/>
    <mergeCell ref="C22:D22"/>
    <mergeCell ref="E22:F23"/>
    <mergeCell ref="G22:I23"/>
    <mergeCell ref="B24:B25"/>
    <mergeCell ref="C24:D24"/>
    <mergeCell ref="E24:F25"/>
    <mergeCell ref="C29:D29"/>
    <mergeCell ref="E29:F30"/>
    <mergeCell ref="G29:I30"/>
    <mergeCell ref="C30:D30"/>
    <mergeCell ref="A31:F31"/>
    <mergeCell ref="G31:I31"/>
    <mergeCell ref="G24:I25"/>
    <mergeCell ref="C25:D25"/>
    <mergeCell ref="A26:F26"/>
    <mergeCell ref="G26:I26"/>
    <mergeCell ref="A27:A30"/>
    <mergeCell ref="B27:B28"/>
    <mergeCell ref="C27:D27"/>
    <mergeCell ref="E27:F28"/>
    <mergeCell ref="G27:I28"/>
    <mergeCell ref="B29:B30"/>
    <mergeCell ref="A32:A35"/>
    <mergeCell ref="B32:B33"/>
    <mergeCell ref="C32:D32"/>
    <mergeCell ref="E32:F33"/>
    <mergeCell ref="G32:I33"/>
    <mergeCell ref="B34:B35"/>
    <mergeCell ref="C34:D34"/>
    <mergeCell ref="E34:F35"/>
    <mergeCell ref="G34:I35"/>
    <mergeCell ref="C35:D35"/>
    <mergeCell ref="A36:F36"/>
    <mergeCell ref="G36:I36"/>
    <mergeCell ref="A38:I38"/>
    <mergeCell ref="A39:B41"/>
    <mergeCell ref="C39:D39"/>
    <mergeCell ref="E39:F39"/>
    <mergeCell ref="G39:I39"/>
    <mergeCell ref="C40:D40"/>
    <mergeCell ref="E40:F40"/>
    <mergeCell ref="G40:I40"/>
    <mergeCell ref="C41:D41"/>
    <mergeCell ref="E41:F41"/>
    <mergeCell ref="G41:I41"/>
    <mergeCell ref="A42:A45"/>
    <mergeCell ref="B42:B43"/>
    <mergeCell ref="C42:D42"/>
    <mergeCell ref="E42:F43"/>
    <mergeCell ref="G42:I43"/>
    <mergeCell ref="B44:B45"/>
    <mergeCell ref="C44:D44"/>
    <mergeCell ref="B49:B50"/>
    <mergeCell ref="C49:D49"/>
    <mergeCell ref="E49:F50"/>
    <mergeCell ref="G49:I50"/>
    <mergeCell ref="C50:D50"/>
    <mergeCell ref="A51:F51"/>
    <mergeCell ref="G51:I51"/>
    <mergeCell ref="E44:F45"/>
    <mergeCell ref="G44:I45"/>
    <mergeCell ref="C45:D45"/>
    <mergeCell ref="A46:F46"/>
    <mergeCell ref="G46:I46"/>
    <mergeCell ref="A47:A50"/>
    <mergeCell ref="B47:B48"/>
    <mergeCell ref="C47:D47"/>
    <mergeCell ref="E47:F48"/>
    <mergeCell ref="G47:I48"/>
    <mergeCell ref="A52:A55"/>
    <mergeCell ref="B52:B53"/>
    <mergeCell ref="C52:D52"/>
    <mergeCell ref="E52:F53"/>
    <mergeCell ref="G52:I53"/>
    <mergeCell ref="B54:B55"/>
    <mergeCell ref="C54:D54"/>
    <mergeCell ref="E54:F55"/>
    <mergeCell ref="G54:I55"/>
    <mergeCell ref="C55:D55"/>
    <mergeCell ref="A56:F56"/>
    <mergeCell ref="G56:I56"/>
    <mergeCell ref="A57:A60"/>
    <mergeCell ref="B57:B58"/>
    <mergeCell ref="C57:D57"/>
    <mergeCell ref="E57:F58"/>
    <mergeCell ref="G57:I58"/>
    <mergeCell ref="B59:B60"/>
    <mergeCell ref="C59:D59"/>
    <mergeCell ref="E59:F60"/>
    <mergeCell ref="G59:I60"/>
    <mergeCell ref="C60:D60"/>
    <mergeCell ref="A61:F61"/>
    <mergeCell ref="G61:I61"/>
    <mergeCell ref="A63:I63"/>
    <mergeCell ref="A64:C65"/>
    <mergeCell ref="D64:E64"/>
    <mergeCell ref="G64:I64"/>
    <mergeCell ref="D65:E65"/>
    <mergeCell ref="G65:I65"/>
    <mergeCell ref="B71:C71"/>
    <mergeCell ref="D71:E71"/>
    <mergeCell ref="G71:I71"/>
    <mergeCell ref="A72:E72"/>
    <mergeCell ref="G72:I72"/>
    <mergeCell ref="B69:C69"/>
    <mergeCell ref="D69:E69"/>
    <mergeCell ref="G69:I69"/>
    <mergeCell ref="B70:C70"/>
    <mergeCell ref="D70:E70"/>
    <mergeCell ref="G70:I70"/>
    <mergeCell ref="A66:A71"/>
    <mergeCell ref="B66:C66"/>
    <mergeCell ref="D66:E66"/>
    <mergeCell ref="G66:I66"/>
    <mergeCell ref="B67:C67"/>
    <mergeCell ref="D67:E67"/>
    <mergeCell ref="G67:I67"/>
    <mergeCell ref="B68:C68"/>
    <mergeCell ref="D68:E68"/>
    <mergeCell ref="G68:I68"/>
    <mergeCell ref="A89:D90"/>
    <mergeCell ref="E89:F89"/>
    <mergeCell ref="G89:I90"/>
    <mergeCell ref="E90:F90"/>
    <mergeCell ref="B76:C76"/>
    <mergeCell ref="D76:E76"/>
    <mergeCell ref="G76:I76"/>
    <mergeCell ref="A77:E77"/>
    <mergeCell ref="G77:I77"/>
    <mergeCell ref="A78:E78"/>
    <mergeCell ref="G78:I78"/>
    <mergeCell ref="A73:A76"/>
    <mergeCell ref="B73:C73"/>
    <mergeCell ref="D73:E73"/>
    <mergeCell ref="G73:I73"/>
    <mergeCell ref="B74:C74"/>
    <mergeCell ref="D74:E74"/>
    <mergeCell ref="G74:I74"/>
    <mergeCell ref="B75:C75"/>
    <mergeCell ref="D75:E75"/>
    <mergeCell ref="G75:I7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IFPB</dc:creator>
  <cp:lastModifiedBy>IFPB</cp:lastModifiedBy>
  <cp:lastPrinted>2016-06-22T20:55:19Z</cp:lastPrinted>
  <dcterms:created xsi:type="dcterms:W3CDTF">2016-05-25T22:36:09Z</dcterms:created>
  <dcterms:modified xsi:type="dcterms:W3CDTF">2016-06-22T21:49:49Z</dcterms:modified>
</cp:coreProperties>
</file>