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IFPB\Desktop\CCL\03 - Pregões Eletrônicos\Pregões 2020\PE SRP 005-2020 - Apoio Adm Psico-Pedagogo\Para Publicação - Editado - IF Sousa\"/>
    </mc:Choice>
  </mc:AlternateContent>
  <xr:revisionPtr revIDLastSave="0" documentId="13_ncr:1_{40D883BF-ABC3-4844-8B86-F3387FC09366}" xr6:coauthVersionLast="45" xr6:coauthVersionMax="45" xr10:uidLastSave="{00000000-0000-0000-0000-000000000000}"/>
  <bookViews>
    <workbookView xWindow="-120" yWindow="-120" windowWidth="24240" windowHeight="13140" tabRatio="719" xr2:uid="{00000000-000D-0000-FFFF-FFFF00000000}"/>
  </bookViews>
  <sheets>
    <sheet name="Custo do Profissional" sheetId="15" r:id="rId1"/>
    <sheet name="Uniformes e Materiais" sheetId="11" r:id="rId2"/>
  </sheets>
  <definedNames>
    <definedName name="_1A" localSheetId="0">'Custo do Profissional'!$D$25</definedName>
    <definedName name="_1A">#REF!</definedName>
    <definedName name="_1B" localSheetId="0">'Custo do Profissional'!$D$26</definedName>
    <definedName name="_1B">#REF!</definedName>
    <definedName name="_1C" localSheetId="0">'Custo do Profissional'!$D$27</definedName>
    <definedName name="_1C">#REF!</definedName>
    <definedName name="_1D" localSheetId="0">'Custo do Profissional'!$D$28</definedName>
    <definedName name="_1D">#REF!</definedName>
    <definedName name="_1E" localSheetId="0">'Custo do Profissional'!$D$29</definedName>
    <definedName name="_1E">#REF!</definedName>
    <definedName name="_1F" localSheetId="0">'Custo do Profissional'!$D$30</definedName>
    <definedName name="_1F">#REF!</definedName>
    <definedName name="_2.1A" localSheetId="0">'Custo do Profissional'!$D$37</definedName>
    <definedName name="_2.1A">#REF!</definedName>
    <definedName name="_2.1B" localSheetId="0">'Custo do Profissional'!$D$38</definedName>
    <definedName name="_2.1B">#REF!</definedName>
    <definedName name="_2.3A" localSheetId="0">'Custo do Profissional'!$D$59</definedName>
    <definedName name="_2.3A">#REF!</definedName>
    <definedName name="_2.3B" localSheetId="0">'Custo do Profissional'!$D$60</definedName>
    <definedName name="_2.3B">#REF!</definedName>
    <definedName name="_2.3C" localSheetId="0">'Custo do Profissional'!$D$61</definedName>
    <definedName name="_2.3C">#REF!</definedName>
    <definedName name="_2.3D" localSheetId="0">'Custo do Profissional'!$D$62</definedName>
    <definedName name="_2.3D">#REF!</definedName>
    <definedName name="_xlcn.WorksheetConnection_PlanilhaLimpeza.xlsxTable3" hidden="1">#REF!</definedName>
    <definedName name="Salário_Normativo_da_Categoria_Profissional" localSheetId="0">'Custo do Profissional'!$D$19</definedName>
    <definedName name="Salário_Normativo_da_Categoria_Profissional">#REF!</definedName>
    <definedName name="SalarioBase" localSheetId="0">'Custo do Profissional'!$D$19</definedName>
    <definedName name="SalarioBase">#REF!</definedName>
    <definedName name="Total1" localSheetId="0">'Custo do Profissional'!#REF!</definedName>
    <definedName name="Total1">#REF!</definedName>
    <definedName name="Total2.1" localSheetId="0">'Custo do Profissional'!#REF!</definedName>
    <definedName name="Total2.1">#REF!</definedName>
    <definedName name="Total2.2" localSheetId="0">'Custo do Profissional'!#REF!</definedName>
    <definedName name="Total2.2">#REF!</definedName>
    <definedName name="Total2.3" localSheetId="0">'Custo do Profissional'!#REF!</definedName>
    <definedName name="Total2.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8" i="15" l="1" a="1"/>
  <c r="D108" i="15" s="1"/>
  <c r="C130" i="15" l="1"/>
  <c r="D17" i="15" l="1"/>
  <c r="F4" i="11" l="1"/>
  <c r="G4" i="11" s="1"/>
  <c r="F3" i="11"/>
  <c r="G3" i="11" s="1"/>
  <c r="G130" i="15"/>
  <c r="G128" i="15"/>
  <c r="D103" i="15"/>
  <c r="C98" i="15"/>
  <c r="C64" i="15"/>
  <c r="C63" i="15"/>
  <c r="C61" i="15"/>
  <c r="C60" i="15"/>
  <c r="C55" i="15"/>
  <c r="C80" i="15" s="1"/>
  <c r="C38" i="15"/>
  <c r="C37" i="15"/>
  <c r="D25" i="15"/>
  <c r="D31" i="15" s="1"/>
  <c r="C21" i="15"/>
  <c r="C20" i="15"/>
  <c r="C19" i="15"/>
  <c r="C82" i="15" l="1"/>
  <c r="G5" i="11"/>
  <c r="D113" i="15" s="1"/>
  <c r="D117" i="15" s="1"/>
  <c r="D119" i="15"/>
  <c r="D84" i="15"/>
  <c r="D78" i="15"/>
  <c r="D37" i="15"/>
  <c r="D76" i="15"/>
  <c r="D41" i="15"/>
  <c r="D38" i="15"/>
  <c r="D139" i="15"/>
  <c r="D79" i="15"/>
  <c r="D80" i="15" s="1"/>
  <c r="D81" i="15" s="1"/>
  <c r="D65" i="15"/>
  <c r="D71" i="15" s="1"/>
  <c r="D39" i="15" l="1"/>
  <c r="D77" i="15"/>
  <c r="D82" i="15" s="1"/>
  <c r="D143" i="15"/>
  <c r="D123" i="15"/>
  <c r="D141" i="15" l="1"/>
  <c r="D121" i="15"/>
  <c r="D86" i="15"/>
  <c r="D69" i="15"/>
  <c r="D42" i="15"/>
  <c r="D43" i="15" s="1"/>
  <c r="D47" i="15" l="1"/>
  <c r="D54" i="15"/>
  <c r="D48" i="15"/>
  <c r="D53" i="15"/>
  <c r="D52" i="15"/>
  <c r="D50" i="15"/>
  <c r="D51" i="15"/>
  <c r="D49" i="15"/>
  <c r="D55" i="15" l="1"/>
  <c r="D70" i="15" s="1"/>
  <c r="D72" i="15" s="1"/>
  <c r="D85" i="15" l="1"/>
  <c r="D87" i="15" s="1"/>
  <c r="D140" i="15"/>
  <c r="D120" i="15"/>
  <c r="D93" i="15" l="1"/>
  <c r="D94" i="15"/>
  <c r="D97" i="15"/>
  <c r="D96" i="15"/>
  <c r="D95" i="15"/>
  <c r="D98" i="15" l="1"/>
  <c r="D107" i="15" s="1"/>
  <c r="D109" i="15" s="1"/>
  <c r="D142" i="15" s="1"/>
  <c r="D144" i="15" s="1"/>
  <c r="D122" i="15" l="1"/>
  <c r="D124" i="15" s="1"/>
  <c r="D128" i="15" s="1"/>
  <c r="D129" i="15" l="1"/>
  <c r="G129" i="15" l="1"/>
  <c r="G131" i="15" s="1"/>
  <c r="D133" i="15" l="1"/>
  <c r="D132" i="15"/>
  <c r="D131" i="15"/>
  <c r="D130" i="15" l="1"/>
  <c r="D134" i="15" s="1"/>
  <c r="D145" i="15" s="1"/>
  <c r="D146" i="15" s="1"/>
  <c r="D147" i="15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WorksheetConnection_Planilha Limpeza.xlsx!Table3" type="5" refreshedVersion="2" saveData="1">
    <dbPr connection="" command=""/>
  </connection>
</connections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<sst xmlns="http://schemas.openxmlformats.org/spreadsheetml/2006/main" count="254" uniqueCount="148">
  <si>
    <t>Dados para composição dos custos referentes a mão de obra</t>
  </si>
  <si>
    <t>Item</t>
  </si>
  <si>
    <t>Descrição</t>
  </si>
  <si>
    <t>Comentário</t>
  </si>
  <si>
    <t>Valor</t>
  </si>
  <si>
    <t xml:space="preserve">Tipo de Serviço </t>
  </si>
  <si>
    <t>Classificação Brasileira de Ocupações (CBO)</t>
  </si>
  <si>
    <t>Salário Normativo da Categoria Profissional</t>
  </si>
  <si>
    <t>Categoria Profissional</t>
  </si>
  <si>
    <t>Data-Base da Categoria</t>
  </si>
  <si>
    <t>Módulo 1 - Composição da Remuneração</t>
  </si>
  <si>
    <t>Percentual</t>
  </si>
  <si>
    <t>1</t>
  </si>
  <si>
    <t>Composição da Remuneração</t>
  </si>
  <si>
    <t>A</t>
  </si>
  <si>
    <t>Salário-Base</t>
  </si>
  <si>
    <t>B</t>
  </si>
  <si>
    <t>Adicional de Periculosidade</t>
  </si>
  <si>
    <t>C</t>
  </si>
  <si>
    <t>Adicional de Insalubridade</t>
  </si>
  <si>
    <t>D</t>
  </si>
  <si>
    <t>Adicional Noturno</t>
  </si>
  <si>
    <t>E</t>
  </si>
  <si>
    <t>Adicional de Hora Noturna Reduzida</t>
  </si>
  <si>
    <t>F</t>
  </si>
  <si>
    <t>Outros (especificar)</t>
  </si>
  <si>
    <t>Total</t>
  </si>
  <si>
    <t>Lucro</t>
  </si>
  <si>
    <t>Módulo 2 - Encargos e Benefícios Anuais, Mensais e Diários</t>
  </si>
  <si>
    <t> Submódulo 2.1 - 13º (décimo terceiro) Salário, Férias e Adicional de Férias</t>
  </si>
  <si>
    <t>2.1</t>
  </si>
  <si>
    <t>13º (décimo terceiro) Salário, Férias e Adicional de Férias</t>
  </si>
  <si>
    <t>13º (décimo terceiro) Salário</t>
  </si>
  <si>
    <t>Férias e Adicional de Férias</t>
  </si>
  <si>
    <t>Submódulo 2.2 - Encargos Previdenciários (GPS), Fundo de Garantia por Tempo de Serviço (FGTS) e outras contribuições.</t>
  </si>
  <si>
    <t>2.2</t>
  </si>
  <si>
    <t>GPS, FGTS e outras contribuições</t>
  </si>
  <si>
    <t xml:space="preserve">Valor </t>
  </si>
  <si>
    <t>INSS</t>
  </si>
  <si>
    <t>Salário Educação</t>
  </si>
  <si>
    <t>SESC ou SESI</t>
  </si>
  <si>
    <t>SENAI - SENAC</t>
  </si>
  <si>
    <t>SEBRAE</t>
  </si>
  <si>
    <t>G</t>
  </si>
  <si>
    <t>INCRA</t>
  </si>
  <si>
    <t>H</t>
  </si>
  <si>
    <t>FGTS</t>
  </si>
  <si>
    <t>Submódulo 2.3 - Benefícios Mensais e Diários.</t>
  </si>
  <si>
    <t>2.3</t>
  </si>
  <si>
    <t>Benefícios Mensais e Diários</t>
  </si>
  <si>
    <t>Transporte</t>
  </si>
  <si>
    <t>Auxílio-Refeição/Alimentação</t>
  </si>
  <si>
    <t>Assistência Médica e Familiar</t>
  </si>
  <si>
    <t>-</t>
  </si>
  <si>
    <t>Quadro-Resumo do Módulo 2 - Encargos e Benefícios anuais, mensais e diários</t>
  </si>
  <si>
    <t>2</t>
  </si>
  <si>
    <t>Encargos e Benefícios Anuais, Mensais e Diários</t>
  </si>
  <si>
    <t>Módulo 3 - Provisão para Rescisão</t>
  </si>
  <si>
    <t>3</t>
  </si>
  <si>
    <t>Provisão para Rescisão</t>
  </si>
  <si>
    <t>Aviso Prévio Indenizado</t>
  </si>
  <si>
    <t>Incidência do FGTS sobre o Aviso Prévio Indenizado</t>
  </si>
  <si>
    <t>Multa do FGTS e contribuição social sobre o Aviso Prévio Indenizado</t>
  </si>
  <si>
    <t>Aviso Prévio Trabalhado</t>
  </si>
  <si>
    <t>Multa do FGTS e contribuição social sobre o Aviso Prévio Trabalhado</t>
  </si>
  <si>
    <t xml:space="preserve">Módulo 4 - Custo de Reposição do Profissional Ausente
</t>
  </si>
  <si>
    <t>Submódulo 4.1 - Substituto nas Ausências Legais</t>
  </si>
  <si>
    <t>4.1</t>
  </si>
  <si>
    <t>Substituto nas Ausências Legais</t>
  </si>
  <si>
    <t>Substituto na cobertura de Férias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</si>
  <si>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</si>
  <si>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</si>
  <si>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</si>
  <si>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Afastamento Maternidade</t>
  </si>
  <si>
    <t>Submódulo 4.2 - Substituto na Intrajornada</t>
  </si>
  <si>
    <t>4.2</t>
  </si>
  <si>
    <t>Substituto na Intrajornada </t>
  </si>
  <si>
    <t>Substituto na cobertura de Intervalo para repouso ou alimentação</t>
  </si>
  <si>
    <t>Quadro-Resumo do Módulo 4 - Custo de Reposição do Profissional Ausente</t>
  </si>
  <si>
    <t>4</t>
  </si>
  <si>
    <t>Custo de Reposição do Profissional Ausente</t>
  </si>
  <si>
    <t>Substituto na Intrajornada</t>
  </si>
  <si>
    <t>Módulo 5 - Insumos Diversos</t>
  </si>
  <si>
    <t>5</t>
  </si>
  <si>
    <t>Insumos Diversos</t>
  </si>
  <si>
    <t>Uniformes</t>
  </si>
  <si>
    <t>Materiais</t>
  </si>
  <si>
    <t>Equipamentos</t>
  </si>
  <si>
    <t>EPI</t>
  </si>
  <si>
    <t>Módulo 6 - Custos Indiretos, Tributos e Lucro</t>
  </si>
  <si>
    <t>6</t>
  </si>
  <si>
    <t>Custos Indiretos, Tributos e Lucro</t>
  </si>
  <si>
    <t>Custos Indiretos</t>
  </si>
  <si>
    <t>Tributos</t>
  </si>
  <si>
    <t>QUADRO-RESUMO DO CUSTO POR EMPREGADO</t>
  </si>
  <si>
    <t>Mão de obra vinculada à execução contratual</t>
  </si>
  <si>
    <t>Módulo 4 - Custo de Reposição do Profissional Ausente</t>
  </si>
  <si>
    <t>Subtotal (A + B +C+ D+E)</t>
  </si>
  <si>
    <t>PLANILHA DE CUSTOS E FORMAÇÃO DE PREÇOS</t>
  </si>
  <si>
    <t>Licitação n°</t>
  </si>
  <si>
    <t>Discriminação dos Serviços (Dados Referente à Contratação)</t>
  </si>
  <si>
    <t>Data -  Apresentação da Proposta</t>
  </si>
  <si>
    <t>....../......./20.......</t>
  </si>
  <si>
    <t>Município - ISSQN</t>
  </si>
  <si>
    <t>Ano Acordo, Convenção ou Dissídio Coletivo</t>
  </si>
  <si>
    <t>Número de Meses de Execução Contratual</t>
  </si>
  <si>
    <t>12 (doze) meses</t>
  </si>
  <si>
    <t>Identificação do Serviço</t>
  </si>
  <si>
    <t>Tipo de Serviço</t>
  </si>
  <si>
    <t>Unidade de Medida</t>
  </si>
  <si>
    <t>Quantidade Total a Contratar</t>
  </si>
  <si>
    <t>BASE DE CÁLCULO PARA O SUBMÓDULO 2.2</t>
  </si>
  <si>
    <t>MÓDULO 1</t>
  </si>
  <si>
    <t>MÓDULO 2.1</t>
  </si>
  <si>
    <t>TOTAL</t>
  </si>
  <si>
    <t>SAT (+FAP de 0,5 a 2,0) (Variação: 0,5% a 6 %)</t>
  </si>
  <si>
    <t>Benefício Odontológico</t>
  </si>
  <si>
    <t>Auxílio Morte/Funeral</t>
  </si>
  <si>
    <t>Incidência de GPS, FGTS e outras contribuições sobre o Aviso Prévio Trabalhado</t>
  </si>
  <si>
    <t>BASE DE CÁLCULO PARA O MÓDULO 4</t>
  </si>
  <si>
    <t>MÓDULO 2</t>
  </si>
  <si>
    <t>MÓDULO 3</t>
  </si>
  <si>
    <t>Substituto na cobertura de Outras ausências (especificar)</t>
  </si>
  <si>
    <t>*Nota: Se o titular USUFRUIR do descanso intrajornada, o total é o somatório dos subitens 4.1 e 4.2</t>
  </si>
  <si>
    <t>BASE DE CÁLCULO PARA O MÓDULO 6</t>
  </si>
  <si>
    <t>MÓDULO 4</t>
  </si>
  <si>
    <t>MÓDULO 5</t>
  </si>
  <si>
    <t>CÁLCULO POR DENTRO</t>
  </si>
  <si>
    <t>TOTAL DOS TRIBUTOS</t>
  </si>
  <si>
    <t>BASE DE CÁLCULO</t>
  </si>
  <si>
    <t>ÍNDICE</t>
  </si>
  <si>
    <t>C.1 - PIS</t>
  </si>
  <si>
    <t>C.2 - COFINS</t>
  </si>
  <si>
    <t>C.3 - ISS</t>
  </si>
  <si>
    <t>VALOR TOTAL POR EMPREGADO</t>
  </si>
  <si>
    <t>VALOR TOTAL DO POSTO</t>
  </si>
  <si>
    <t>Peça</t>
  </si>
  <si>
    <t>Valor Médio Unitário (R$)</t>
  </si>
  <si>
    <t>Quant. Anual</t>
  </si>
  <si>
    <t>Valor Anual/ Empregado (R$)</t>
  </si>
  <si>
    <t>Valor Mensal/ Empregado</t>
  </si>
  <si>
    <t>CAMISA</t>
  </si>
  <si>
    <t>CRACHÁ</t>
  </si>
  <si>
    <t>Catolé do Rocha - ISSQN 5 % (cinco por cento)</t>
  </si>
  <si>
    <t>Intervalo Intrajornada</t>
  </si>
  <si>
    <t>44 H SEMANAIS</t>
  </si>
  <si>
    <t>Atendimento Psicopedagógico</t>
  </si>
  <si>
    <r>
      <t>Processo Administrativo n°23800.000703.2020-70</t>
    </r>
    <r>
      <rPr>
        <sz val="11"/>
        <color theme="1"/>
        <rFont val="Calibri"/>
        <charset val="134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</si>
</sst>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-&quot;R$&quot;\ * #,##0.00_-;\-&quot;R$&quot;\ * #,##0.00_-;_-&quot;R$&quot;\ * &quot;-&quot;??_-;_-@_-"/>
    <numFmt numFmtId="164" formatCode="&quot;R$&quot;\ #,##0.00"/>
    <numFmt numFmtId="165" formatCode="&quot;R$&quot;#,##0.00_);[Red]\(&quot;R$&quot;#,##0.00\)"/>
    <numFmt numFmtId="166" formatCode="0.00_ "/>
    <numFmt numFmtId="167" formatCode="0.0000_ 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charset val="134"/>
      <scheme val="minor"/>
    </font>
    <font>
      <b/>
      <sz val="14"/>
      <color theme="0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sz val="11"/>
      <color theme="9" tint="0.59999389629810485"/>
      <name val="Calibri"/>
      <charset val="134"/>
      <scheme val="minor"/>
    </font>
    <font>
      <sz val="11"/>
      <color theme="9"/>
      <name val="Calibri"/>
      <charset val="134"/>
      <scheme val="minor"/>
    </font>
    <font>
      <sz val="11"/>
      <color theme="0"/>
      <name val="Calibri"/>
      <charset val="134"/>
      <scheme val="minor"/>
    </font>
    <font>
      <sz val="11"/>
      <color theme="1"/>
      <name val="Calibri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39991454817346722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39994506668294322"/>
        <bgColor theme="9" tint="0.59999389629810485"/>
      </patternFill>
    </fill>
    <fill>
      <patternFill patternType="solid">
        <fgColor theme="9"/>
        <bgColor indexed="64"/>
      </patternFill>
    </fill>
    <fill>
      <patternFill patternType="solid">
        <fgColor theme="5" tint="0.39994506668294322"/>
        <bgColor theme="9" tint="0.59999389629810485"/>
      </patternFill>
    </fill>
    <fill>
      <patternFill patternType="solid">
        <fgColor theme="9" tint="0.79992065187536243"/>
        <bgColor theme="9" tint="0.79992065187536243"/>
      </patternFill>
    </fill>
    <fill>
      <patternFill patternType="solid">
        <fgColor theme="5" tint="0.39994506668294322"/>
        <bgColor theme="9" tint="0.79992065187536243"/>
      </patternFill>
    </fill>
    <fill>
      <patternFill patternType="solid">
        <fgColor theme="5" tint="0.39994506668294322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/>
      <top style="thick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/>
      <top style="thick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</borders>
  <cellStyleXfs count="5">
    <xf numFmtId="0" fontId="0" fillId="0" borderId="0"/>
    <xf numFmtId="9" fontId="9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justify" wrapText="1"/>
    </xf>
    <xf numFmtId="164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0" fontId="3" fillId="5" borderId="0" xfId="0" applyFont="1" applyFill="1" applyBorder="1" applyAlignment="1">
      <alignment horizontal="left" wrapText="1"/>
    </xf>
    <xf numFmtId="49" fontId="0" fillId="5" borderId="0" xfId="0" applyNumberFormat="1" applyFont="1" applyFill="1" applyBorder="1" applyAlignment="1">
      <alignment horizontal="left"/>
    </xf>
    <xf numFmtId="0" fontId="0" fillId="5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left"/>
    </xf>
    <xf numFmtId="0" fontId="0" fillId="4" borderId="6" xfId="0" applyFont="1" applyFill="1" applyBorder="1" applyAlignment="1">
      <alignment horizontal="center"/>
    </xf>
    <xf numFmtId="0" fontId="0" fillId="4" borderId="7" xfId="0" applyFont="1" applyFill="1" applyBorder="1"/>
    <xf numFmtId="0" fontId="0" fillId="8" borderId="9" xfId="0" applyFont="1" applyFill="1" applyBorder="1" applyAlignment="1">
      <alignment horizontal="center"/>
    </xf>
    <xf numFmtId="0" fontId="0" fillId="8" borderId="10" xfId="0" applyFont="1" applyFill="1" applyBorder="1"/>
    <xf numFmtId="0" fontId="0" fillId="4" borderId="9" xfId="0" applyFont="1" applyFill="1" applyBorder="1" applyAlignment="1">
      <alignment horizontal="center"/>
    </xf>
    <xf numFmtId="0" fontId="0" fillId="4" borderId="10" xfId="0" applyFont="1" applyFill="1" applyBorder="1"/>
    <xf numFmtId="0" fontId="5" fillId="3" borderId="1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0" fillId="10" borderId="10" xfId="0" applyFont="1" applyFill="1" applyBorder="1" applyAlignment="1">
      <alignment horizontal="center"/>
    </xf>
    <xf numFmtId="0" fontId="0" fillId="10" borderId="11" xfId="0" applyFont="1" applyFill="1" applyBorder="1" applyAlignment="1">
      <alignment horizontal="center"/>
    </xf>
    <xf numFmtId="164" fontId="0" fillId="10" borderId="11" xfId="0" applyNumberFormat="1" applyFont="1" applyFill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0" fillId="10" borderId="0" xfId="0" applyFill="1" applyAlignment="1">
      <alignment horizontal="center"/>
    </xf>
    <xf numFmtId="164" fontId="0" fillId="10" borderId="0" xfId="0" applyNumberFormat="1" applyFill="1" applyAlignment="1">
      <alignment horizontal="center"/>
    </xf>
    <xf numFmtId="49" fontId="0" fillId="10" borderId="0" xfId="0" applyNumberFormat="1" applyFont="1" applyFill="1" applyAlignment="1">
      <alignment horizontal="center"/>
    </xf>
    <xf numFmtId="10" fontId="0" fillId="0" borderId="0" xfId="0" applyNumberFormat="1"/>
    <xf numFmtId="0" fontId="0" fillId="10" borderId="0" xfId="0" applyNumberFormat="1" applyFill="1" applyAlignment="1">
      <alignment horizontal="center"/>
    </xf>
    <xf numFmtId="10" fontId="0" fillId="0" borderId="0" xfId="1" applyNumberFormat="1" applyFont="1" applyAlignment="1">
      <alignment horizontal="center"/>
    </xf>
    <xf numFmtId="0" fontId="5" fillId="6" borderId="0" xfId="0" applyFont="1" applyFill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165" fontId="0" fillId="9" borderId="13" xfId="0" applyNumberFormat="1" applyFont="1" applyFill="1" applyBorder="1" applyAlignment="1">
      <alignment horizontal="center" vertical="center"/>
    </xf>
    <xf numFmtId="0" fontId="3" fillId="8" borderId="13" xfId="0" applyFont="1" applyFill="1" applyBorder="1" applyAlignment="1">
      <alignment horizontal="center" vertical="center"/>
    </xf>
    <xf numFmtId="165" fontId="3" fillId="9" borderId="13" xfId="0" applyNumberFormat="1" applyFont="1" applyFill="1" applyBorder="1" applyAlignment="1">
      <alignment horizontal="center" vertical="center"/>
    </xf>
    <xf numFmtId="10" fontId="0" fillId="0" borderId="0" xfId="0" applyNumberFormat="1" applyAlignment="1">
      <alignment horizontal="center"/>
    </xf>
    <xf numFmtId="10" fontId="0" fillId="10" borderId="0" xfId="1" applyNumberFormat="1" applyFont="1" applyFill="1" applyAlignment="1">
      <alignment horizontal="center"/>
    </xf>
    <xf numFmtId="164" fontId="0" fillId="10" borderId="0" xfId="0" applyNumberFormat="1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64" fontId="0" fillId="10" borderId="0" xfId="0" applyNumberFormat="1" applyFill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/>
    </xf>
    <xf numFmtId="164" fontId="0" fillId="0" borderId="0" xfId="0" applyNumberFormat="1" applyFont="1" applyAlignment="1">
      <alignment horizontal="left" vertical="center"/>
    </xf>
    <xf numFmtId="10" fontId="0" fillId="0" borderId="0" xfId="1" applyNumberFormat="1" applyFont="1" applyAlignment="1">
      <alignment horizontal="center" vertical="center"/>
    </xf>
    <xf numFmtId="10" fontId="0" fillId="10" borderId="0" xfId="1" applyNumberFormat="1" applyFont="1" applyFill="1" applyAlignment="1">
      <alignment horizontal="center" vertical="center"/>
    </xf>
    <xf numFmtId="166" fontId="0" fillId="10" borderId="0" xfId="0" applyNumberFormat="1" applyFill="1" applyAlignment="1">
      <alignment horizont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 vertical="center" wrapText="1"/>
    </xf>
    <xf numFmtId="164" fontId="6" fillId="0" borderId="0" xfId="0" applyNumberFormat="1" applyFont="1" applyAlignment="1">
      <alignment vertical="center"/>
    </xf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0" fillId="4" borderId="7" xfId="0" applyFont="1" applyFill="1" applyBorder="1" applyAlignment="1">
      <alignment horizontal="left" vertical="center"/>
    </xf>
    <xf numFmtId="0" fontId="0" fillId="8" borderId="13" xfId="0" applyFont="1" applyFill="1" applyBorder="1" applyAlignment="1">
      <alignment horizontal="left" vertical="center"/>
    </xf>
    <xf numFmtId="165" fontId="0" fillId="10" borderId="0" xfId="0" applyNumberFormat="1" applyFill="1"/>
    <xf numFmtId="167" fontId="0" fillId="10" borderId="0" xfId="0" applyNumberFormat="1" applyFill="1" applyAlignment="1">
      <alignment horizontal="center" vertical="center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8" fillId="6" borderId="0" xfId="0" applyFont="1" applyFill="1"/>
    <xf numFmtId="164" fontId="5" fillId="6" borderId="0" xfId="0" applyNumberFormat="1" applyFont="1" applyFill="1" applyAlignment="1">
      <alignment horizontal="center"/>
    </xf>
    <xf numFmtId="164" fontId="8" fillId="6" borderId="0" xfId="0" applyNumberFormat="1" applyFont="1" applyFill="1" applyAlignment="1">
      <alignment horizontal="center" vertical="center" wrapText="1"/>
    </xf>
    <xf numFmtId="164" fontId="5" fillId="6" borderId="0" xfId="0" applyNumberFormat="1" applyFont="1" applyFill="1" applyAlignment="1">
      <alignment horizontal="center" vertical="center" wrapText="1"/>
    </xf>
    <xf numFmtId="164" fontId="8" fillId="6" borderId="0" xfId="0" applyNumberFormat="1" applyFont="1" applyFill="1" applyAlignment="1">
      <alignment horizontal="center" vertical="center"/>
    </xf>
    <xf numFmtId="10" fontId="9" fillId="0" borderId="0" xfId="0" applyNumberFormat="1" applyFont="1" applyAlignment="1">
      <alignment horizontal="center" vertical="center"/>
    </xf>
    <xf numFmtId="0" fontId="2" fillId="10" borderId="0" xfId="0" applyFont="1" applyFill="1" applyAlignment="1">
      <alignment horizontal="center" wrapText="1"/>
    </xf>
    <xf numFmtId="49" fontId="0" fillId="10" borderId="0" xfId="0" applyNumberFormat="1" applyFill="1" applyAlignment="1">
      <alignment horizontal="center"/>
    </xf>
    <xf numFmtId="49" fontId="0" fillId="10" borderId="0" xfId="0" applyNumberFormat="1" applyFill="1" applyAlignment="1">
      <alignment horizontal="center" vertical="center"/>
    </xf>
    <xf numFmtId="164" fontId="0" fillId="0" borderId="0" xfId="0" applyNumberFormat="1"/>
    <xf numFmtId="0" fontId="5" fillId="6" borderId="5" xfId="0" applyFont="1" applyFill="1" applyBorder="1" applyAlignment="1">
      <alignment horizontal="center"/>
    </xf>
    <xf numFmtId="0" fontId="5" fillId="6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wrapText="1"/>
    </xf>
    <xf numFmtId="0" fontId="5" fillId="6" borderId="0" xfId="0" applyFont="1" applyFill="1" applyAlignment="1">
      <alignment horizontal="center"/>
    </xf>
    <xf numFmtId="0" fontId="0" fillId="8" borderId="11" xfId="0" applyFont="1" applyFill="1" applyBorder="1" applyAlignment="1">
      <alignment horizontal="center"/>
    </xf>
    <xf numFmtId="0" fontId="0" fillId="8" borderId="9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49" fontId="0" fillId="7" borderId="11" xfId="0" applyNumberFormat="1" applyFont="1" applyFill="1" applyBorder="1" applyAlignment="1">
      <alignment horizontal="center"/>
    </xf>
    <xf numFmtId="49" fontId="0" fillId="7" borderId="9" xfId="0" applyNumberFormat="1" applyFont="1" applyFill="1" applyBorder="1" applyAlignment="1">
      <alignment horizontal="center"/>
    </xf>
    <xf numFmtId="0" fontId="0" fillId="9" borderId="11" xfId="0" applyFont="1" applyFill="1" applyBorder="1" applyAlignment="1">
      <alignment horizontal="center"/>
    </xf>
    <xf numFmtId="0" fontId="0" fillId="9" borderId="9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wrapText="1"/>
    </xf>
    <xf numFmtId="0" fontId="0" fillId="4" borderId="11" xfId="0" applyFill="1" applyBorder="1" applyAlignment="1">
      <alignment horizontal="center"/>
    </xf>
    <xf numFmtId="0" fontId="0" fillId="4" borderId="9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 wrapText="1"/>
    </xf>
    <xf numFmtId="0" fontId="0" fillId="4" borderId="4" xfId="0" applyFont="1" applyFill="1" applyBorder="1" applyAlignment="1">
      <alignment horizontal="left"/>
    </xf>
    <xf numFmtId="0" fontId="0" fillId="7" borderId="8" xfId="0" applyFont="1" applyFill="1" applyBorder="1" applyAlignment="1">
      <alignment horizontal="center"/>
    </xf>
    <xf numFmtId="0" fontId="0" fillId="7" borderId="6" xfId="0" applyFont="1" applyFill="1" applyBorder="1" applyAlignment="1">
      <alignment horizontal="center"/>
    </xf>
  </cellXfs>
  <cellStyles count="5">
    <cellStyle name="Moeda 2" xfId="3" xr:uid="{D843DB78-5F89-493F-976E-173484CED198}"/>
    <cellStyle name="Normal" xfId="0" builtinId="0"/>
    <cellStyle name="Normal 2" xfId="2" xr:uid="{B6401458-720E-4FB5-8B8E-200206032153}"/>
    <cellStyle name="Porcentagem" xfId="1" builtinId="5"/>
    <cellStyle name="Porcentagem 2" xfId="4" xr:uid="{5A280D40-AE5F-4FBF-8B87-F3DEBCCB46D8}"/>
  </cellStyles>
  <dxfs count="73">
    <dxf>
      <numFmt numFmtId="164" formatCode="&quot;R$&quot;\ #,##0.00"/>
      <alignment horizontal="center" vertical="bottom" textRotation="0" wrapText="0" indent="0" justifyLastLine="0" shrinkToFit="0" readingOrder="0"/>
    </dxf>
    <dxf>
      <numFmt numFmtId="164" formatCode="&quot;R$&quot;\ #,##0.00"/>
      <alignment horizontal="center" vertical="center" wrapText="1"/>
    </dxf>
    <dxf>
      <numFmt numFmtId="164" formatCode="&quot;R$&quot;\ #,##0.00"/>
      <alignment horizontal="center" vertical="center" wrapText="1"/>
    </dxf>
    <dxf>
      <fill>
        <patternFill patternType="solid">
          <bgColor theme="5" tint="0.39991454817346722"/>
        </patternFill>
      </fill>
      <alignment horizontal="center" vertical="center" wrapText="1"/>
    </dxf>
    <dxf>
      <numFmt numFmtId="164" formatCode="&quot;R$&quot;\ #,##0.00"/>
      <fill>
        <patternFill patternType="solid">
          <bgColor theme="5" tint="0.39991454817346722"/>
        </patternFill>
      </fill>
      <alignment horizontal="center" vertical="center" wrapText="1"/>
    </dxf>
    <dxf>
      <alignment horizontal="justify" vertical="justify" wrapText="1"/>
    </dxf>
    <dxf>
      <alignment horizontal="center" vertical="center" wrapText="1"/>
    </dxf>
    <dxf>
      <alignment horizontal="center" vertical="center" wrapText="1"/>
    </dxf>
    <dxf>
      <numFmt numFmtId="164" formatCode="&quot;R$&quot;\ #,##0.00"/>
      <alignment horizontal="center"/>
    </dxf>
    <dxf>
      <numFmt numFmtId="164" formatCode="&quot;R$&quot;\ #,##0.00"/>
      <alignment horizontal="center" vertical="center"/>
    </dxf>
    <dxf>
      <numFmt numFmtId="164" formatCode="&quot;R$&quot;\ #,##0.00"/>
      <alignment horizontal="center" vertical="center"/>
    </dxf>
    <dxf>
      <numFmt numFmtId="164" formatCode="&quot;R$&quot;\ #,##0.00"/>
      <alignment horizontal="center" vertical="center"/>
    </dxf>
    <dxf>
      <numFmt numFmtId="164" formatCode="&quot;R$&quot;\ #,##0.00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14" formatCode="0.00%"/>
      <fill>
        <patternFill patternType="solid">
          <bgColor theme="5" tint="0.39994506668294322"/>
        </patternFill>
      </fill>
      <alignment horizontal="center"/>
    </dxf>
    <dxf>
      <numFmt numFmtId="164" formatCode="&quot;R$&quot;\ #,##0.00"/>
      <alignment horizontal="center" vertic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64" formatCode="&quot;R$&quot;\ #,##0.00"/>
      <alignment horizontal="center" vertical="bottom" textRotation="0" wrapText="0" indent="0" justifyLastLine="0" shrinkToFit="0" readingOrder="0"/>
    </dxf>
    <dxf>
      <numFmt numFmtId="164" formatCode="&quot;R$&quot;\ #,##0.00"/>
      <fill>
        <patternFill patternType="solid">
          <bgColor theme="5" tint="0.39994506668294322"/>
        </patternFill>
      </fill>
      <alignment horizontal="center"/>
    </dxf>
    <dxf>
      <numFmt numFmtId="164" formatCode="&quot;R$&quot;\ #,##0.00"/>
      <alignment horizontal="center" vertical="center"/>
    </dxf>
    <dxf>
      <numFmt numFmtId="164" formatCode="&quot;R$&quot;\ #,##0.00"/>
      <alignment horizontal="center" vertic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64" formatCode="&quot;R$&quot;\ 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9"/>
        <name val="Calibri"/>
        <charset val="134"/>
        <scheme val="minor"/>
      </font>
      <alignment horizontal="center" vertical="center" textRotation="0" wrapText="1" indent="0" justifyLastLine="0" shrinkToFit="0" readingOrder="0"/>
    </dxf>
    <dxf>
      <numFmt numFmtId="164" formatCode="&quot;R$&quot;\ #,##0.00"/>
      <alignment horizontal="center"/>
    </dxf>
    <dxf>
      <alignment horizontal="general" vertical="center" textRotation="0" wrapText="0" indent="0" justifyLastLine="0" shrinkToFit="0" readingOrder="0"/>
    </dxf>
    <dxf>
      <numFmt numFmtId="164" formatCode="&quot;R$&quot;\ #,##0.00"/>
      <alignment horizontal="center" vertical="center"/>
    </dxf>
    <dxf>
      <alignment horizontal="center" vertical="center" textRotation="0" wrapText="0" indent="0" justifyLastLine="0" shrinkToFit="0" readingOrder="0"/>
    </dxf>
    <dxf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9"/>
        <name val="Calibri"/>
        <charset val="134"/>
        <scheme val="minor"/>
      </font>
      <numFmt numFmtId="164" formatCode="&quot;R$&quot;\ #,##0.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color theme="9" tint="0.59999389629810485"/>
      </font>
      <alignment horizontal="center" vertical="center" wrapText="1"/>
    </dxf>
    <dxf>
      <numFmt numFmtId="164" formatCode="&quot;R$&quot;\ #,##0.00"/>
      <alignment vertical="center" wrapText="1"/>
    </dxf>
    <dxf>
      <alignment horizontal="center" vertical="bottom" textRotation="0" wrapText="0" indent="0" justifyLastLine="0" shrinkToFit="0" readingOrder="0"/>
    </dxf>
    <dxf>
      <alignment horizontal="center" vertical="center"/>
    </dxf>
    <dxf>
      <numFmt numFmtId="164" formatCode="&quot;R$&quot;\ #,##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charset val="134"/>
        <scheme val="minor"/>
      </font>
      <numFmt numFmtId="14" formatCode="0.00%"/>
      <alignment horizontal="center" vertical="center" textRotation="0" wrapText="0" indent="0" justifyLastLine="0" shrinkToFit="0" readingOrder="0"/>
    </dxf>
    <dxf>
      <fill>
        <patternFill patternType="solid">
          <bgColor theme="5" tint="0.39994506668294322"/>
        </patternFill>
      </fill>
      <alignment horizontal="center"/>
    </dxf>
    <dxf>
      <numFmt numFmtId="164" formatCode="&quot;R$&quot;\ #,##0.00"/>
      <alignment horizontal="center" vertic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64" formatCode="&quot;R$&quot;\ #,##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charset val="134"/>
        <scheme val="minor"/>
      </font>
      <numFmt numFmtId="14" formatCode="0.00%"/>
      <alignment horizontal="center" vertical="center" textRotation="0" wrapText="0" indent="0" justifyLastLine="0" shrinkToFit="0" readingOrder="0"/>
    </dxf>
    <dxf>
      <numFmt numFmtId="164" formatCode="&quot;R$&quot;\ #,##0.00"/>
      <alignment horizontal="center" vertic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/>
    </dxf>
    <dxf>
      <numFmt numFmtId="164" formatCode="&quot;R$&quot;\ #,##0.00"/>
      <alignment horizontal="center" vertical="center"/>
    </dxf>
    <dxf>
      <alignment horizontal="center"/>
    </dxf>
    <dxf>
      <numFmt numFmtId="164" formatCode="&quot;R$&quot;\ #,##0.00"/>
      <alignment horizontal="center" vertical="bottom" textRotation="0" wrapText="0" indent="0" justifyLastLine="0" shrinkToFit="0" readingOrder="0"/>
    </dxf>
    <dxf>
      <numFmt numFmtId="30" formatCode="@"/>
      <alignment horizontal="center" vertical="center"/>
    </dxf>
    <dxf>
      <numFmt numFmtId="164" formatCode="&quot;R$&quot;\ #,##0.00"/>
      <alignment horizontal="center" vertic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64" formatCode="&quot;R$&quot;\ #,##0.00"/>
      <alignment horizontal="center" vertical="bottom" textRotation="0" wrapText="0" indent="0" justifyLastLine="0" shrinkToFit="0" readingOrder="0"/>
    </dxf>
    <dxf>
      <numFmt numFmtId="14" formatCode="0.00%"/>
      <alignment horizontal="center" vertical="bottom" textRotation="0" wrapText="0" indent="0" justifyLastLine="0" shrinkToFit="0" readingOrder="0"/>
    </dxf>
    <dxf>
      <numFmt numFmtId="164" formatCode="&quot;R$&quot;\ #,##0.00"/>
      <alignment horizontal="center" vertic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4" formatCode="0.00%"/>
      <fill>
        <patternFill patternType="solid">
          <bgColor theme="5" tint="0.39994506668294322"/>
        </patternFill>
      </fill>
      <alignment horizontal="center" vertical="center"/>
    </dxf>
    <dxf>
      <numFmt numFmtId="164" formatCode="&quot;R$&quot;\ #,##0.00"/>
      <alignment horizontal="center" vertical="center"/>
    </dxf>
    <dxf>
      <alignment horizontal="center"/>
    </dxf>
    <dxf>
      <alignment horizontal="center"/>
    </dxf>
    <dxf>
      <numFmt numFmtId="164" formatCode="&quot;R$&quot;\ #,##0.00"/>
      <alignment horizontal="center" vertical="center"/>
    </dxf>
    <dxf>
      <alignment horizontal="center"/>
    </dxf>
    <dxf>
      <fill>
        <patternFill patternType="solid">
          <bgColor theme="5" tint="0.39994506668294322"/>
        </patternFill>
      </fill>
      <alignment horizontal="center"/>
    </dxf>
    <dxf>
      <alignment horizontal="center"/>
    </dxf>
    <dxf>
      <numFmt numFmtId="164" formatCode="&quot;R$&quot;\ #,##0.00"/>
      <alignment horizontal="center" vertical="center"/>
    </dxf>
    <dxf>
      <alignment horizontal="center"/>
    </dxf>
    <dxf>
      <border>
        <vertical/>
        <horizontal style="thin">
          <color auto="1"/>
        </horizontal>
      </border>
    </dxf>
    <dxf>
      <border>
        <vertical/>
        <horizontal style="thin">
          <color auto="1"/>
        </horizontal>
      </border>
    </dxf>
  </dxfs>
  <tableStyles count="1" defaultTableStyle="TableStyleMedium2" defaultPivotStyle="PivotStyleLight16">
    <tableStyle name="Table Style 1" pivot="0" count="2" xr9:uid="{00000000-0011-0000-FFFF-FFFF00000000}">
      <tableStyleElement type="firstRowStripe" dxfId="72"/>
      <tableStyleElement type="firstHeaderCell" dxfId="7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18" Type="http://schemas.openxmlformats.org/officeDocument/2006/relationships/customXml" Target="../customXml/item10.xml"/><Relationship Id="rId3" Type="http://schemas.openxmlformats.org/officeDocument/2006/relationships/theme" Target="theme/theme1.xml"/><Relationship Id="rId21" Type="http://schemas.openxmlformats.org/officeDocument/2006/relationships/customXml" Target="../customXml/item13.xml"/><Relationship Id="rId7" Type="http://schemas.openxmlformats.org/officeDocument/2006/relationships/sheetMetadata" Target="metadata.xml"/><Relationship Id="rId12" Type="http://schemas.openxmlformats.org/officeDocument/2006/relationships/customXml" Target="../customXml/item4.xml"/><Relationship Id="rId17" Type="http://schemas.openxmlformats.org/officeDocument/2006/relationships/customXml" Target="../customXml/item9.xml"/><Relationship Id="rId25" Type="http://schemas.openxmlformats.org/officeDocument/2006/relationships/customXml" Target="../customXml/item17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8.xml"/><Relationship Id="rId20" Type="http://schemas.openxmlformats.org/officeDocument/2006/relationships/customXml" Target="../customXml/item1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24" Type="http://schemas.openxmlformats.org/officeDocument/2006/relationships/customXml" Target="../customXml/item16.xml"/><Relationship Id="rId5" Type="http://schemas.openxmlformats.org/officeDocument/2006/relationships/styles" Target="styles.xml"/><Relationship Id="rId15" Type="http://schemas.openxmlformats.org/officeDocument/2006/relationships/customXml" Target="../customXml/item7.xml"/><Relationship Id="rId23" Type="http://schemas.openxmlformats.org/officeDocument/2006/relationships/customXml" Target="../customXml/item15.xml"/><Relationship Id="rId10" Type="http://schemas.openxmlformats.org/officeDocument/2006/relationships/customXml" Target="../customXml/item2.xml"/><Relationship Id="rId19" Type="http://schemas.openxmlformats.org/officeDocument/2006/relationships/customXml" Target="../customXml/item11.xml"/><Relationship Id="rId4" Type="http://schemas.openxmlformats.org/officeDocument/2006/relationships/connections" Target="connections.xml"/><Relationship Id="rId9" Type="http://schemas.openxmlformats.org/officeDocument/2006/relationships/customXml" Target="../customXml/item1.xml"/><Relationship Id="rId14" Type="http://schemas.openxmlformats.org/officeDocument/2006/relationships/customXml" Target="../customXml/item6.xml"/><Relationship Id="rId22" Type="http://schemas.openxmlformats.org/officeDocument/2006/relationships/customXml" Target="../customXml/item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16000000}" name="Table452" displayName="Table452" ref="A16:D21" totalsRowShown="0">
  <tableColumns count="4">
    <tableColumn id="1" xr3:uid="{00000000-0010-0000-1600-000001000000}" name="Item" dataDxfId="70"/>
    <tableColumn id="2" xr3:uid="{00000000-0010-0000-1600-000002000000}" name="Descrição" dataDxfId="69"/>
    <tableColumn id="3" xr3:uid="{00000000-0010-0000-1600-000003000000}" name="Comentário" dataDxfId="68">
      <calculatedColumnFormula>C5</calculatedColumnFormula>
    </tableColumn>
    <tableColumn id="4" xr3:uid="{00000000-0010-0000-1600-000004000000}" name="Valor" dataDxfId="67"/>
  </tableColumns>
  <tableStyleInfo name="TableStyleMedium14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F000000}" name="ResumoMódulo461" displayName="ResumoMódulo461" ref="A106:D109" totalsRowCount="1">
  <autoFilter ref="A106:D108" xr:uid="{00000000-0009-0000-0100-00003C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1F00-000001000000}" name="4" totalsRowLabel="Total" dataDxfId="30" totalsRowDxfId="29"/>
    <tableColumn id="2" xr3:uid="{00000000-0010-0000-1F00-000002000000}" name="Custo de Reposição do Profissional Ausente" dataDxfId="28" totalsRowDxfId="27"/>
    <tableColumn id="3" xr3:uid="{00000000-0010-0000-1F00-000003000000}" name="Comentário" totalsRowLabel="*Nota: Se o titular USUFRUIR do descanso intrajornada, o total é o somatório dos subitens 4.1 e 4.2" dataDxfId="26" totalsRowDxfId="25"/>
    <tableColumn id="4" xr3:uid="{00000000-0010-0000-1F00-000004000000}" name="Valor" totalsRowFunction="custom" totalsRowDxfId="24">
      <calculatedColumnFormula>TRUNC((SUM(D107:D108)),2)</calculatedColumnFormula>
      <totalsRowFormula>TRUNC((SUM(D107:D108)),2)</totalsRowFormula>
    </tableColumn>
  </tableColumns>
  <tableStyleInfo name="TableStyleMedium14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20000000}" name="Módulo562" displayName="Módulo562" ref="A112:D117" totalsRowCount="1">
  <autoFilter ref="A112:D116" xr:uid="{00000000-0009-0000-0100-00003D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2000-000001000000}" name="5" totalsRowLabel="Total" dataDxfId="23" totalsRowDxfId="22"/>
    <tableColumn id="2" xr3:uid="{00000000-0010-0000-2000-000002000000}" name="Insumos Diversos" dataDxfId="21"/>
    <tableColumn id="3" xr3:uid="{00000000-0010-0000-2000-000003000000}" name="Comentário" dataDxfId="20"/>
    <tableColumn id="4" xr3:uid="{00000000-0010-0000-2000-000004000000}" name="Valor" totalsRowFunction="sum" dataDxfId="19" totalsRowDxfId="18"/>
  </tableColumns>
  <tableStyleInfo name="TableStyleMedium14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21000000}" name="Módulo663" displayName="Módulo663" ref="A127:D134" totalsRowCount="1">
  <tableColumns count="4">
    <tableColumn id="1" xr3:uid="{00000000-0010-0000-2100-000001000000}" name="6" totalsRowLabel="Total" dataDxfId="17" totalsRowDxfId="16"/>
    <tableColumn id="2" xr3:uid="{00000000-0010-0000-2100-000002000000}" name="Custos Indiretos, Tributos e Lucro" dataDxfId="15"/>
    <tableColumn id="3" xr3:uid="{00000000-0010-0000-2100-000003000000}" name="Percentual" dataDxfId="14" totalsRowDxfId="13"/>
    <tableColumn id="4" xr3:uid="{00000000-0010-0000-2100-000004000000}" name="Valor" totalsRowFunction="custom" totalsRowDxfId="12">
      <calculatedColumnFormula>SUM(D128:D130)</calculatedColumnFormula>
      <totalsRowFormula>SUM(D128:D130)</totalsRowFormula>
    </tableColumn>
  </tableColumns>
  <tableStyleInfo name="TableStyleMedium14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2000000}" name="ResumoPosto64" displayName="ResumoPosto64" ref="A138:D147">
  <autoFilter ref="A138:D147" xr:uid="{00000000-0009-0000-0100-00003F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2200-000001000000}" name="Item" totalsRowLabel="Total" dataDxfId="11"/>
    <tableColumn id="2" xr3:uid="{00000000-0010-0000-2200-000002000000}" name="Mão de obra vinculada à execução contratual" dataDxfId="10"/>
    <tableColumn id="3" xr3:uid="{00000000-0010-0000-2200-000003000000}" name="-" dataDxfId="9"/>
    <tableColumn id="4" xr3:uid="{00000000-0010-0000-2200-000004000000}" name="Valor" totalsRowFunction="sum" dataDxfId="8">
      <calculatedColumnFormula>TRUNC((D138*2),2)</calculatedColumnFormula>
    </tableColumn>
  </tableColumns>
  <tableStyleInfo name="TableStyleMedium14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23000000}" name="Table43" displayName="Table43" ref="A2:G5" totalsRowCount="1">
  <autoFilter ref="A2:G4" xr:uid="{00000000-0009-0000-0100-00002A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2300-000001000000}" name="Item" totalsRowLabel="Total" dataDxfId="7"/>
    <tableColumn id="2" xr3:uid="{00000000-0010-0000-2300-000002000000}" name="Peça" dataDxfId="6"/>
    <tableColumn id="3" xr3:uid="{00000000-0010-0000-2300-000003000000}" name="Descrição" dataDxfId="5"/>
    <tableColumn id="4" xr3:uid="{00000000-0010-0000-2300-000004000000}" name="Valor Médio Unitário (R$)" dataDxfId="4"/>
    <tableColumn id="5" xr3:uid="{00000000-0010-0000-2300-000005000000}" name="Quant. Anual" dataDxfId="3"/>
    <tableColumn id="6" xr3:uid="{00000000-0010-0000-2300-000006000000}" name="Valor Anual/ Empregado (R$)" dataDxfId="2">
      <calculatedColumnFormula>Table43[[#This Row],[Valor Médio Unitário (R$)]]*Table43[[#This Row],[Quant. Anual]]</calculatedColumnFormula>
    </tableColumn>
    <tableColumn id="7" xr3:uid="{00000000-0010-0000-2300-000007000000}" name="Valor Mensal/ Empregado" totalsRowFunction="sum" dataDxfId="1" totalsRowDxfId="0">
      <calculatedColumnFormula>Table43[[#This Row],[Valor Anual/ Empregado (R$)]]/12</calculatedColumnFormula>
    </tableColumn>
  </tableColumns>
  <tableStyleInfo name="TableStyleMedium1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17000000}" name="Módulo153" displayName="Módulo153" ref="A24:D31" totalsRowCount="1">
  <autoFilter ref="A24:D30" xr:uid="{00000000-0009-0000-0100-000034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1700-000001000000}" name="1" totalsRowLabel="Total" dataDxfId="66"/>
    <tableColumn id="2" xr3:uid="{00000000-0010-0000-1700-000002000000}" name="Composição da Remuneração" dataDxfId="65"/>
    <tableColumn id="3" xr3:uid="{00000000-0010-0000-1700-000003000000}" name="Comentário" dataDxfId="64"/>
    <tableColumn id="4" xr3:uid="{00000000-0010-0000-1700-000004000000}" name="Valor" totalsRowFunction="custom">
      <totalsRowFormula>TRUNC((SUM(D25:D30)),2)</totalsRowFormula>
    </tableColumn>
  </tableColumns>
  <tableStyleInfo name="TableStyleMedium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18000000}" name="Submódulo2.154" displayName="Submódulo2.154" ref="A36:D39" totalsRowCount="1">
  <autoFilter ref="A36:D38" xr:uid="{00000000-0009-0000-0100-000035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1800-000001000000}" name="2.1" totalsRowLabel="Total" dataDxfId="63"/>
    <tableColumn id="2" xr3:uid="{00000000-0010-0000-1800-000002000000}" name="13º (décimo terceiro) Salário, Férias e Adicional de Férias" dataDxfId="62"/>
    <tableColumn id="3" xr3:uid="{00000000-0010-0000-1800-000003000000}" name="Percentual" dataDxfId="61">
      <calculatedColumnFormula>(((1+1/3)/12))</calculatedColumnFormula>
    </tableColumn>
    <tableColumn id="4" xr3:uid="{00000000-0010-0000-1800-000004000000}" name="Valor" totalsRowFunction="custom">
      <calculatedColumnFormula>TRUNC((SUM(D37:D38)),2)</calculatedColumnFormula>
      <totalsRowFormula>TRUNC((SUM(D37:D38)),2)</totalsRowFormula>
    </tableColumn>
  </tableColumns>
  <tableStyleInfo name="TableStyleMedium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19000000}" name="Submódulo2.255" displayName="Submódulo2.255" ref="A46:D55" totalsRowCount="1">
  <autoFilter ref="A46:D54" xr:uid="{00000000-0009-0000-0100-000036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1900-000001000000}" name="2.2" totalsRowLabel="Total" dataDxfId="60" totalsRowDxfId="59"/>
    <tableColumn id="2" xr3:uid="{00000000-0010-0000-1900-000002000000}" name="GPS, FGTS e outras contribuições" dataDxfId="58"/>
    <tableColumn id="3" xr3:uid="{00000000-0010-0000-1900-000003000000}" name="Percentual" totalsRowFunction="custom" totalsRowDxfId="57">
      <totalsRowFormula>SUM(C47:C54)</totalsRowFormula>
    </tableColumn>
    <tableColumn id="4" xr3:uid="{00000000-0010-0000-1900-000004000000}" name="Valor " totalsRowFunction="custom" totalsRowDxfId="56">
      <calculatedColumnFormula>TRUNC((SUM(D47:D54)),2)</calculatedColumnFormula>
      <totalsRowFormula>TRUNC((SUM(D47:D54)),2)</totalsRowFormula>
    </tableColumn>
  </tableColumns>
  <tableStyleInfo name="TableStyleMedium14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1A000000}" name="Submódulo2.356" displayName="Submódulo2.356" ref="A58:D65" totalsRowCount="1">
  <autoFilter ref="A58:D64" xr:uid="{00000000-0009-0000-0100-000037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1A00-000001000000}" name="2.3" totalsRowLabel="Total" dataDxfId="55" totalsRowDxfId="54"/>
    <tableColumn id="2" xr3:uid="{00000000-0010-0000-1A00-000002000000}" name="Benefícios Mensais e Diários" dataDxfId="53"/>
    <tableColumn id="3" xr3:uid="{00000000-0010-0000-1A00-000003000000}" name="Comentário" dataDxfId="52">
      <calculatedColumnFormula>C4</calculatedColumnFormula>
    </tableColumn>
    <tableColumn id="4" xr3:uid="{00000000-0010-0000-1A00-000004000000}" name="Valor" totalsRowFunction="custom" totalsRowDxfId="51">
      <totalsRowFormula>TRUNC((SUM(D59:D64)),2)</totalsRowFormula>
    </tableColumn>
  </tableColumns>
  <tableStyleInfo name="TableStyleMedium14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1B000000}" name="ResumoMódulo257" displayName="ResumoMódulo257" ref="A68:D72" totalsRowCount="1">
  <autoFilter ref="A68:D71" xr:uid="{00000000-0009-0000-0100-000038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1B00-000001000000}" name="2" totalsRowLabel="Total" dataDxfId="50"/>
    <tableColumn id="2" xr3:uid="{00000000-0010-0000-1B00-000002000000}" name="Encargos e Benefícios Anuais, Mensais e Diários" dataDxfId="49"/>
    <tableColumn id="3" xr3:uid="{00000000-0010-0000-1B00-000003000000}" name="Comentário" dataDxfId="48"/>
    <tableColumn id="4" xr3:uid="{00000000-0010-0000-1B00-000004000000}" name="Valor" totalsRowFunction="custom">
      <calculatedColumnFormula>TRUNC((SUM(D69:D71)),2)</calculatedColumnFormula>
      <totalsRowFormula>TRUNC((SUM(D69:D71)),2)</totalsRowFormula>
    </tableColumn>
  </tableColumns>
  <tableStyleInfo name="TableStyleMedium14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1C000000}" name="Módulo358" displayName="Módulo358" ref="A75:D82" totalsRowCount="1">
  <autoFilter ref="A75:D81" xr:uid="{00000000-0009-0000-0100-000039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1C00-000001000000}" name="3" totalsRowLabel="Total" dataDxfId="47" totalsRowDxfId="46"/>
    <tableColumn id="2" xr3:uid="{00000000-0010-0000-1C00-000002000000}" name="Provisão para Rescisão" dataDxfId="45"/>
    <tableColumn id="3" xr3:uid="{00000000-0010-0000-1C00-000003000000}" name="Percentual" totalsRowFunction="custom" totalsRowDxfId="44">
      <calculatedColumnFormula>SUM(C76:C81)</calculatedColumnFormula>
      <totalsRowFormula>SUM(C76:C81)</totalsRowFormula>
    </tableColumn>
    <tableColumn id="4" xr3:uid="{00000000-0010-0000-1C00-000004000000}" name="Valor" totalsRowFunction="custom" totalsRowDxfId="43">
      <calculatedColumnFormula>TRUNC((SUM(D76:D81)),2)</calculatedColumnFormula>
      <totalsRowFormula>TRUNC((SUM(D76:D81)),2)</totalsRowFormula>
    </tableColumn>
  </tableColumns>
  <tableStyleInfo name="TableStyleMedium14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D000000}" name="Submódulo4.159" displayName="Submódulo4.159" ref="A91:D98" totalsRowCount="1">
  <autoFilter ref="A91:D97" xr:uid="{00000000-0009-0000-0100-00003A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1D00-000001000000}" name="4.1" totalsRowLabel="Total" dataDxfId="42" totalsRowDxfId="41"/>
    <tableColumn id="2" xr3:uid="{00000000-0010-0000-1D00-000002000000}" name="Substituto nas Ausências Legais" dataDxfId="40"/>
    <tableColumn id="3" xr3:uid="{00000000-0010-0000-1D00-000003000000}" name="Percentual" totalsRowFunction="sum" dataDxfId="39" totalsRowDxfId="38" totalsRowCellStyle="Porcentagem"/>
    <tableColumn id="4" xr3:uid="{00000000-0010-0000-1D00-000004000000}" name="Valor" totalsRowFunction="custom" totalsRowDxfId="37">
      <calculatedColumnFormula>TRUNC((SUM(D92:D97)),2)</calculatedColumnFormula>
      <totalsRowFormula>TRUNC((SUM(D92:D97)),2)</totalsRowFormula>
    </tableColumn>
  </tableColumns>
  <tableStyleInfo name="TableStyleMedium14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1E000000}" name="Submódulo4.260" displayName="Submódulo4.260" ref="A101:D103" totalsRowCount="1">
  <autoFilter ref="A101:D102" xr:uid="{00000000-0009-0000-0100-00003B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1E00-000001000000}" name="4.2" totalsRowLabel="Total" dataDxfId="36" totalsRowDxfId="35"/>
    <tableColumn id="2" xr3:uid="{00000000-0010-0000-1E00-000002000000}" name="Substituto na Intrajornada " dataDxfId="34"/>
    <tableColumn id="3" xr3:uid="{00000000-0010-0000-1E00-000003000000}" name="Comentário" dataDxfId="33" totalsRowDxfId="32"/>
    <tableColumn id="4" xr3:uid="{00000000-0010-0000-1E00-000004000000}" name="Valor" totalsRowFunction="custom" totalsRowDxfId="31">
      <totalsRowFormula>D102</totalsRowFormula>
    </tableColumn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N147"/>
  <sheetViews>
    <sheetView showGridLines="0" tabSelected="1" zoomScale="80" zoomScaleNormal="80" workbookViewId="0">
      <selection activeCell="G1" sqref="G1"/>
    </sheetView>
  </sheetViews>
  <sheetFormatPr defaultColWidth="9" defaultRowHeight="15" outlineLevelRow="1"/>
  <cols>
    <col min="1" max="1" width="12.42578125" customWidth="1"/>
    <col min="2" max="2" width="50.42578125" customWidth="1"/>
    <col min="3" max="3" width="27.42578125" customWidth="1"/>
    <col min="4" max="4" width="40.5703125" customWidth="1"/>
    <col min="5" max="5" width="4.7109375" customWidth="1"/>
    <col min="6" max="6" width="21.140625" customWidth="1"/>
    <col min="7" max="7" width="13" customWidth="1"/>
  </cols>
  <sheetData>
    <row r="2" spans="1:14" ht="18.75">
      <c r="A2" s="91" t="s">
        <v>98</v>
      </c>
      <c r="B2" s="92"/>
      <c r="C2" s="92"/>
      <c r="D2" s="93"/>
    </row>
    <row r="3" spans="1:14">
      <c r="A3" s="94" t="s">
        <v>147</v>
      </c>
      <c r="B3" s="95"/>
      <c r="C3" s="95"/>
      <c r="D3" s="95"/>
    </row>
    <row r="4" spans="1:14">
      <c r="A4" s="8" t="s">
        <v>99</v>
      </c>
      <c r="B4" s="9"/>
      <c r="C4" s="10"/>
      <c r="D4" s="10"/>
    </row>
    <row r="5" spans="1:14" ht="6" customHeight="1">
      <c r="A5" s="11"/>
      <c r="B5" s="12"/>
      <c r="C5" s="12"/>
      <c r="D5" s="12"/>
    </row>
    <row r="6" spans="1:14">
      <c r="A6" s="71" t="s">
        <v>100</v>
      </c>
      <c r="B6" s="71"/>
      <c r="C6" s="71"/>
      <c r="D6" s="71"/>
    </row>
    <row r="7" spans="1:14">
      <c r="A7" s="13" t="s">
        <v>14</v>
      </c>
      <c r="B7" s="14" t="s">
        <v>101</v>
      </c>
      <c r="C7" s="96" t="s">
        <v>102</v>
      </c>
      <c r="D7" s="97"/>
    </row>
    <row r="8" spans="1:14">
      <c r="A8" s="15" t="s">
        <v>16</v>
      </c>
      <c r="B8" s="16" t="s">
        <v>103</v>
      </c>
      <c r="C8" s="86" t="s">
        <v>143</v>
      </c>
      <c r="D8" s="87"/>
    </row>
    <row r="9" spans="1:14">
      <c r="A9" s="17" t="s">
        <v>18</v>
      </c>
      <c r="B9" s="18" t="s">
        <v>104</v>
      </c>
      <c r="C9" s="84"/>
      <c r="D9" s="85"/>
    </row>
    <row r="10" spans="1:14">
      <c r="A10" s="15" t="s">
        <v>22</v>
      </c>
      <c r="B10" s="16" t="s">
        <v>105</v>
      </c>
      <c r="C10" s="86" t="s">
        <v>106</v>
      </c>
      <c r="D10" s="87"/>
    </row>
    <row r="11" spans="1:14">
      <c r="A11" s="81" t="s">
        <v>107</v>
      </c>
      <c r="B11" s="82"/>
      <c r="C11" s="82"/>
      <c r="D11" s="83"/>
    </row>
    <row r="12" spans="1:14">
      <c r="A12" s="88" t="s">
        <v>108</v>
      </c>
      <c r="B12" s="83"/>
      <c r="C12" s="20" t="s">
        <v>109</v>
      </c>
      <c r="D12" s="19" t="s">
        <v>110</v>
      </c>
    </row>
    <row r="13" spans="1:14">
      <c r="A13" s="89" t="s">
        <v>146</v>
      </c>
      <c r="B13" s="90"/>
      <c r="C13" s="21" t="s">
        <v>145</v>
      </c>
      <c r="D13" s="22">
        <v>1</v>
      </c>
    </row>
    <row r="14" spans="1:14">
      <c r="A14" s="79"/>
      <c r="B14" s="80"/>
      <c r="C14" s="21"/>
      <c r="D14" s="23"/>
    </row>
    <row r="15" spans="1:14">
      <c r="A15" s="81" t="s">
        <v>0</v>
      </c>
      <c r="B15" s="82"/>
      <c r="C15" s="82"/>
      <c r="D15" s="83"/>
      <c r="F15" s="73"/>
      <c r="G15" s="73"/>
      <c r="H15" s="24"/>
      <c r="I15" s="24"/>
      <c r="J15" s="24"/>
      <c r="K15" s="24"/>
      <c r="L15" s="24"/>
      <c r="M15" s="24"/>
      <c r="N15" s="24"/>
    </row>
    <row r="16" spans="1:14">
      <c r="A16" s="25" t="s">
        <v>1</v>
      </c>
      <c r="B16" t="s">
        <v>2</v>
      </c>
      <c r="C16" s="25" t="s">
        <v>3</v>
      </c>
      <c r="D16" s="25" t="s">
        <v>4</v>
      </c>
      <c r="H16" s="24"/>
      <c r="I16" s="24"/>
      <c r="J16" s="24"/>
      <c r="K16" s="24"/>
      <c r="L16" s="24"/>
      <c r="M16" s="24"/>
      <c r="N16" s="24"/>
    </row>
    <row r="17" spans="1:14">
      <c r="A17" s="25">
        <v>1</v>
      </c>
      <c r="B17" t="s">
        <v>5</v>
      </c>
      <c r="C17" s="26" t="s">
        <v>53</v>
      </c>
      <c r="D17" s="26" t="str">
        <f>A13</f>
        <v>Atendimento Psicopedagógico</v>
      </c>
      <c r="H17" s="24"/>
      <c r="I17" s="24"/>
      <c r="J17" s="24"/>
      <c r="K17" s="24"/>
      <c r="L17" s="24"/>
      <c r="M17" s="24"/>
      <c r="N17" s="24"/>
    </row>
    <row r="18" spans="1:14">
      <c r="A18" s="25">
        <v>2</v>
      </c>
      <c r="B18" t="s">
        <v>6</v>
      </c>
      <c r="C18" s="26"/>
      <c r="D18" s="26"/>
      <c r="H18" s="24"/>
      <c r="I18" s="24"/>
      <c r="J18" s="24"/>
      <c r="K18" s="24"/>
      <c r="L18" s="24"/>
      <c r="M18" s="24"/>
      <c r="N18" s="24"/>
    </row>
    <row r="19" spans="1:14">
      <c r="A19" s="25">
        <v>3</v>
      </c>
      <c r="B19" t="s">
        <v>7</v>
      </c>
      <c r="C19" s="26">
        <f>C9</f>
        <v>0</v>
      </c>
      <c r="D19" s="27"/>
      <c r="H19" s="24"/>
      <c r="I19" s="24"/>
      <c r="J19" s="24"/>
      <c r="K19" s="24"/>
      <c r="L19" s="24"/>
      <c r="M19" s="24"/>
      <c r="N19" s="24"/>
    </row>
    <row r="20" spans="1:14">
      <c r="A20" s="25">
        <v>4</v>
      </c>
      <c r="B20" t="s">
        <v>8</v>
      </c>
      <c r="C20" s="26">
        <f>C9</f>
        <v>0</v>
      </c>
      <c r="D20" s="67"/>
      <c r="H20" s="24"/>
      <c r="I20" s="24"/>
      <c r="J20" s="24"/>
      <c r="K20" s="24"/>
      <c r="L20" s="24"/>
      <c r="M20" s="24"/>
      <c r="N20" s="24"/>
    </row>
    <row r="21" spans="1:14">
      <c r="A21" s="25">
        <v>5</v>
      </c>
      <c r="B21" t="s">
        <v>9</v>
      </c>
      <c r="C21" s="26">
        <f>C9</f>
        <v>0</v>
      </c>
      <c r="D21" s="28"/>
      <c r="H21" s="24"/>
      <c r="I21" s="24"/>
      <c r="J21" s="24"/>
      <c r="K21" s="24"/>
      <c r="L21" s="24"/>
      <c r="M21" s="24"/>
      <c r="N21" s="24"/>
    </row>
    <row r="22" spans="1:14">
      <c r="F22" s="73"/>
      <c r="G22" s="73"/>
      <c r="H22" s="24"/>
      <c r="I22" s="24"/>
      <c r="J22" s="24"/>
      <c r="K22" s="24"/>
      <c r="L22" s="24"/>
      <c r="M22" s="24"/>
      <c r="N22" s="24"/>
    </row>
    <row r="23" spans="1:14">
      <c r="A23" s="71" t="s">
        <v>10</v>
      </c>
      <c r="B23" s="71"/>
      <c r="C23" s="71"/>
      <c r="D23" s="71"/>
      <c r="H23" s="24"/>
      <c r="I23" s="24"/>
      <c r="J23" s="24"/>
      <c r="K23" s="24"/>
      <c r="L23" s="24"/>
      <c r="M23" s="24"/>
      <c r="N23" s="24"/>
    </row>
    <row r="24" spans="1:14">
      <c r="A24" s="25" t="s">
        <v>12</v>
      </c>
      <c r="B24" t="s">
        <v>13</v>
      </c>
      <c r="C24" s="25" t="s">
        <v>3</v>
      </c>
      <c r="D24" s="25" t="s">
        <v>4</v>
      </c>
      <c r="G24" s="29"/>
      <c r="H24" s="24"/>
      <c r="I24" s="24"/>
      <c r="J24" s="24"/>
      <c r="K24" s="24"/>
      <c r="L24" s="24"/>
      <c r="M24" s="24"/>
      <c r="N24" s="24"/>
    </row>
    <row r="25" spans="1:14">
      <c r="A25" s="25" t="s">
        <v>14</v>
      </c>
      <c r="B25" t="s">
        <v>15</v>
      </c>
      <c r="C25" s="30"/>
      <c r="D25" s="27">
        <f>Salário_Normativo_da_Categoria_Profissional</f>
        <v>0</v>
      </c>
      <c r="G25" s="29"/>
      <c r="H25" s="24"/>
      <c r="I25" s="24"/>
      <c r="J25" s="24"/>
      <c r="K25" s="24"/>
      <c r="L25" s="24"/>
      <c r="M25" s="24"/>
      <c r="N25" s="24"/>
    </row>
    <row r="26" spans="1:14">
      <c r="A26" s="25" t="s">
        <v>16</v>
      </c>
      <c r="B26" t="s">
        <v>17</v>
      </c>
      <c r="C26" s="30"/>
      <c r="D26" s="27">
        <v>0</v>
      </c>
      <c r="G26" s="29"/>
      <c r="H26" s="24"/>
      <c r="I26" s="24"/>
      <c r="J26" s="24"/>
      <c r="K26" s="24"/>
      <c r="L26" s="24"/>
      <c r="M26" s="24"/>
      <c r="N26" s="24"/>
    </row>
    <row r="27" spans="1:14">
      <c r="A27" s="25" t="s">
        <v>18</v>
      </c>
      <c r="B27" t="s">
        <v>19</v>
      </c>
      <c r="C27" s="30"/>
      <c r="D27" s="27">
        <v>0</v>
      </c>
      <c r="H27" s="24"/>
      <c r="I27" s="24"/>
      <c r="J27" s="24"/>
      <c r="K27" s="24"/>
      <c r="L27" s="24"/>
      <c r="M27" s="24"/>
      <c r="N27" s="24"/>
    </row>
    <row r="28" spans="1:14">
      <c r="A28" s="25" t="s">
        <v>20</v>
      </c>
      <c r="B28" t="s">
        <v>21</v>
      </c>
      <c r="C28" s="30"/>
      <c r="D28" s="27">
        <v>0</v>
      </c>
      <c r="H28" s="24"/>
      <c r="I28" s="24"/>
      <c r="J28" s="24"/>
      <c r="K28" s="24"/>
      <c r="L28" s="24"/>
      <c r="M28" s="24"/>
      <c r="N28" s="24"/>
    </row>
    <row r="29" spans="1:14">
      <c r="A29" s="25" t="s">
        <v>22</v>
      </c>
      <c r="B29" t="s">
        <v>23</v>
      </c>
      <c r="C29" s="30"/>
      <c r="D29" s="27">
        <v>0</v>
      </c>
      <c r="H29" s="24"/>
      <c r="I29" s="24"/>
      <c r="J29" s="24"/>
      <c r="K29" s="24"/>
      <c r="L29" s="24"/>
      <c r="M29" s="24"/>
      <c r="N29" s="24"/>
    </row>
    <row r="30" spans="1:14">
      <c r="A30" s="25" t="s">
        <v>24</v>
      </c>
      <c r="B30" t="s">
        <v>25</v>
      </c>
      <c r="C30" s="30"/>
      <c r="D30" s="27">
        <v>0</v>
      </c>
      <c r="H30" s="24"/>
      <c r="I30" s="24"/>
      <c r="J30" s="24"/>
      <c r="K30" s="24"/>
      <c r="L30" s="24"/>
      <c r="M30" s="24"/>
      <c r="N30" s="24"/>
    </row>
    <row r="31" spans="1:14">
      <c r="A31" s="25" t="s">
        <v>26</v>
      </c>
      <c r="C31" s="25"/>
      <c r="D31" s="7">
        <f>TRUNC((SUM(D25:D30)),2)</f>
        <v>0</v>
      </c>
      <c r="F31" s="73"/>
      <c r="G31" s="73"/>
      <c r="H31" s="24"/>
      <c r="I31" s="24"/>
      <c r="J31" s="24"/>
      <c r="K31" s="24"/>
      <c r="L31" s="24"/>
      <c r="M31" s="24"/>
      <c r="N31" s="24"/>
    </row>
    <row r="32" spans="1:14">
      <c r="H32" s="24"/>
      <c r="I32" s="24"/>
      <c r="J32" s="24"/>
      <c r="K32" s="24"/>
      <c r="L32" s="24"/>
      <c r="M32" s="24"/>
      <c r="N32" s="24"/>
    </row>
    <row r="33" spans="1:14">
      <c r="A33" s="78" t="s">
        <v>28</v>
      </c>
      <c r="B33" s="78"/>
      <c r="C33" s="78"/>
      <c r="D33" s="78"/>
      <c r="G33" s="29"/>
      <c r="H33" s="24"/>
      <c r="I33" s="24"/>
      <c r="J33" s="24"/>
      <c r="K33" s="24"/>
      <c r="L33" s="24"/>
      <c r="M33" s="24"/>
      <c r="N33" s="24"/>
    </row>
    <row r="34" spans="1:14">
      <c r="H34" s="24"/>
      <c r="I34" s="24"/>
      <c r="J34" s="24"/>
      <c r="K34" s="24"/>
      <c r="L34" s="24"/>
      <c r="M34" s="24"/>
      <c r="N34" s="24"/>
    </row>
    <row r="35" spans="1:14">
      <c r="A35" s="73" t="s">
        <v>29</v>
      </c>
      <c r="B35" s="73"/>
      <c r="C35" s="73"/>
      <c r="D35" s="73"/>
      <c r="H35" s="24"/>
      <c r="I35" s="24"/>
      <c r="J35" s="24"/>
      <c r="K35" s="24"/>
      <c r="L35" s="24"/>
      <c r="M35" s="24"/>
      <c r="N35" s="24"/>
    </row>
    <row r="36" spans="1:14">
      <c r="A36" s="25" t="s">
        <v>30</v>
      </c>
      <c r="B36" t="s">
        <v>31</v>
      </c>
      <c r="C36" s="25" t="s">
        <v>11</v>
      </c>
      <c r="D36" s="25" t="s">
        <v>4</v>
      </c>
      <c r="H36" s="24"/>
      <c r="I36" s="24"/>
      <c r="J36" s="24"/>
      <c r="K36" s="24"/>
      <c r="L36" s="24"/>
      <c r="M36" s="24"/>
      <c r="N36" s="24"/>
    </row>
    <row r="37" spans="1:14">
      <c r="A37" s="25" t="s">
        <v>14</v>
      </c>
      <c r="B37" t="s">
        <v>32</v>
      </c>
      <c r="C37" s="31">
        <f>(1/12)</f>
        <v>8.3333333333333329E-2</v>
      </c>
      <c r="D37" s="7">
        <f>TRUNC($D$31*C37,2)</f>
        <v>0</v>
      </c>
      <c r="F37" s="24"/>
      <c r="G37" s="24"/>
      <c r="H37" s="24"/>
      <c r="I37" s="24"/>
      <c r="J37" s="24"/>
      <c r="K37" s="24"/>
      <c r="L37" s="24"/>
      <c r="M37" s="24"/>
      <c r="N37" s="24"/>
    </row>
    <row r="38" spans="1:14">
      <c r="A38" s="25" t="s">
        <v>16</v>
      </c>
      <c r="B38" t="s">
        <v>33</v>
      </c>
      <c r="C38" s="31">
        <f>(((1+1/3)/12))</f>
        <v>0.1111111111111111</v>
      </c>
      <c r="D38" s="7">
        <f>TRUNC($D$31*C38,2)</f>
        <v>0</v>
      </c>
      <c r="F38" s="24"/>
      <c r="G38" s="24"/>
      <c r="H38" s="24"/>
      <c r="I38" s="24"/>
      <c r="J38" s="24"/>
      <c r="K38" s="24"/>
      <c r="L38" s="24"/>
      <c r="M38" s="24"/>
      <c r="N38" s="24"/>
    </row>
    <row r="39" spans="1:14">
      <c r="A39" s="25" t="s">
        <v>26</v>
      </c>
      <c r="D39" s="7">
        <f>TRUNC((SUM(D37:D38)),2)</f>
        <v>0</v>
      </c>
      <c r="F39" s="24"/>
      <c r="G39" s="24"/>
      <c r="H39" s="24"/>
      <c r="I39" s="24"/>
      <c r="J39" s="24"/>
      <c r="K39" s="24"/>
      <c r="L39" s="24"/>
      <c r="M39" s="24"/>
      <c r="N39" s="24"/>
    </row>
    <row r="40" spans="1:14">
      <c r="D40" s="7"/>
      <c r="F40" s="24"/>
      <c r="G40" s="24"/>
      <c r="H40" s="24"/>
      <c r="I40" s="24"/>
      <c r="J40" s="24"/>
      <c r="K40" s="24"/>
      <c r="L40" s="24"/>
      <c r="M40" s="24"/>
      <c r="N40" s="24"/>
    </row>
    <row r="41" spans="1:14">
      <c r="A41" s="72" t="s">
        <v>111</v>
      </c>
      <c r="B41" s="72"/>
      <c r="C41" s="33" t="s">
        <v>112</v>
      </c>
      <c r="D41" s="34">
        <f>D31</f>
        <v>0</v>
      </c>
      <c r="F41" s="24"/>
      <c r="G41" s="24"/>
      <c r="H41" s="24"/>
      <c r="I41" s="24"/>
      <c r="J41" s="24"/>
      <c r="K41" s="24"/>
      <c r="L41" s="24"/>
      <c r="M41" s="24"/>
      <c r="N41" s="24"/>
    </row>
    <row r="42" spans="1:14">
      <c r="A42" s="72"/>
      <c r="B42" s="72"/>
      <c r="C42" s="35" t="s">
        <v>113</v>
      </c>
      <c r="D42" s="34">
        <f>D39</f>
        <v>0</v>
      </c>
      <c r="F42" s="24"/>
      <c r="G42" s="24"/>
      <c r="H42" s="24"/>
      <c r="I42" s="24"/>
      <c r="J42" s="24"/>
      <c r="K42" s="24"/>
      <c r="L42" s="24"/>
      <c r="M42" s="24"/>
      <c r="N42" s="24"/>
    </row>
    <row r="43" spans="1:14">
      <c r="A43" s="72"/>
      <c r="B43" s="72"/>
      <c r="C43" s="33" t="s">
        <v>114</v>
      </c>
      <c r="D43" s="36">
        <f>TRUNC((SUM(D41:D42)),2)</f>
        <v>0</v>
      </c>
      <c r="F43" s="24"/>
      <c r="G43" s="24"/>
      <c r="H43" s="24"/>
      <c r="I43" s="24"/>
      <c r="J43" s="24"/>
      <c r="K43" s="24"/>
      <c r="L43" s="24"/>
      <c r="M43" s="24"/>
      <c r="N43" s="24"/>
    </row>
    <row r="44" spans="1:14">
      <c r="A44" s="25"/>
      <c r="C44" s="37"/>
      <c r="D44" s="7"/>
      <c r="F44" s="24"/>
      <c r="G44" s="24"/>
      <c r="H44" s="24"/>
      <c r="I44" s="24"/>
      <c r="J44" s="24"/>
      <c r="K44" s="24"/>
      <c r="L44" s="24"/>
      <c r="M44" s="24"/>
      <c r="N44" s="24"/>
    </row>
    <row r="45" spans="1:14">
      <c r="A45" s="73" t="s">
        <v>34</v>
      </c>
      <c r="B45" s="73"/>
      <c r="C45" s="73"/>
      <c r="D45" s="73"/>
    </row>
    <row r="46" spans="1:14">
      <c r="A46" s="25" t="s">
        <v>35</v>
      </c>
      <c r="B46" t="s">
        <v>36</v>
      </c>
      <c r="C46" s="25" t="s">
        <v>11</v>
      </c>
      <c r="D46" s="25" t="s">
        <v>37</v>
      </c>
    </row>
    <row r="47" spans="1:14">
      <c r="A47" s="25" t="s">
        <v>14</v>
      </c>
      <c r="B47" t="s">
        <v>38</v>
      </c>
      <c r="C47" s="31">
        <v>0.2</v>
      </c>
      <c r="D47" s="7">
        <f t="shared" ref="D47:D54" si="0">TRUNC(($D$43*C47),2)</f>
        <v>0</v>
      </c>
    </row>
    <row r="48" spans="1:14">
      <c r="A48" s="25" t="s">
        <v>16</v>
      </c>
      <c r="B48" t="s">
        <v>39</v>
      </c>
      <c r="C48" s="31">
        <v>2.5000000000000001E-2</v>
      </c>
      <c r="D48" s="7">
        <f t="shared" si="0"/>
        <v>0</v>
      </c>
    </row>
    <row r="49" spans="1:6">
      <c r="A49" s="25" t="s">
        <v>18</v>
      </c>
      <c r="B49" t="s">
        <v>115</v>
      </c>
      <c r="C49" s="38"/>
      <c r="D49" s="27">
        <f t="shared" si="0"/>
        <v>0</v>
      </c>
    </row>
    <row r="50" spans="1:6">
      <c r="A50" s="25" t="s">
        <v>20</v>
      </c>
      <c r="B50" t="s">
        <v>40</v>
      </c>
      <c r="C50" s="31">
        <v>1.4999999999999999E-2</v>
      </c>
      <c r="D50" s="7">
        <f t="shared" si="0"/>
        <v>0</v>
      </c>
    </row>
    <row r="51" spans="1:6">
      <c r="A51" s="25" t="s">
        <v>22</v>
      </c>
      <c r="B51" t="s">
        <v>41</v>
      </c>
      <c r="C51" s="31">
        <v>0.01</v>
      </c>
      <c r="D51" s="7">
        <f t="shared" si="0"/>
        <v>0</v>
      </c>
    </row>
    <row r="52" spans="1:6">
      <c r="A52" s="25" t="s">
        <v>24</v>
      </c>
      <c r="B52" t="s">
        <v>42</v>
      </c>
      <c r="C52" s="31">
        <v>6.0000000000000001E-3</v>
      </c>
      <c r="D52" s="7">
        <f t="shared" si="0"/>
        <v>0</v>
      </c>
    </row>
    <row r="53" spans="1:6">
      <c r="A53" s="25" t="s">
        <v>43</v>
      </c>
      <c r="B53" t="s">
        <v>44</v>
      </c>
      <c r="C53" s="31">
        <v>2E-3</v>
      </c>
      <c r="D53" s="7">
        <f t="shared" si="0"/>
        <v>0</v>
      </c>
    </row>
    <row r="54" spans="1:6">
      <c r="A54" s="25" t="s">
        <v>45</v>
      </c>
      <c r="B54" t="s">
        <v>46</v>
      </c>
      <c r="C54" s="31">
        <v>0.08</v>
      </c>
      <c r="D54" s="7">
        <f t="shared" si="0"/>
        <v>0</v>
      </c>
    </row>
    <row r="55" spans="1:6">
      <c r="A55" s="25" t="s">
        <v>26</v>
      </c>
      <c r="C55" s="37">
        <f>SUM(C47:C54)</f>
        <v>0.33800000000000002</v>
      </c>
      <c r="D55" s="7">
        <f>TRUNC((SUM(D47:D54)),2)</f>
        <v>0</v>
      </c>
    </row>
    <row r="56" spans="1:6">
      <c r="A56" s="25"/>
      <c r="C56" s="37"/>
      <c r="D56" s="7"/>
    </row>
    <row r="57" spans="1:6">
      <c r="A57" s="73" t="s">
        <v>47</v>
      </c>
      <c r="B57" s="73"/>
      <c r="C57" s="73"/>
      <c r="D57" s="73"/>
    </row>
    <row r="58" spans="1:6">
      <c r="A58" s="25" t="s">
        <v>48</v>
      </c>
      <c r="B58" t="s">
        <v>49</v>
      </c>
      <c r="C58" s="25" t="s">
        <v>3</v>
      </c>
      <c r="D58" s="25" t="s">
        <v>4</v>
      </c>
    </row>
    <row r="59" spans="1:6">
      <c r="A59" s="25" t="s">
        <v>14</v>
      </c>
      <c r="B59" t="s">
        <v>50</v>
      </c>
      <c r="C59" s="68"/>
      <c r="D59" s="39">
        <v>0</v>
      </c>
    </row>
    <row r="60" spans="1:6">
      <c r="A60" s="25" t="s">
        <v>16</v>
      </c>
      <c r="B60" t="s">
        <v>51</v>
      </c>
      <c r="C60" s="68">
        <f>C9</f>
        <v>0</v>
      </c>
      <c r="D60" s="27">
        <v>0</v>
      </c>
    </row>
    <row r="61" spans="1:6">
      <c r="A61" s="25" t="s">
        <v>18</v>
      </c>
      <c r="B61" t="s">
        <v>52</v>
      </c>
      <c r="C61" s="68">
        <f>C9</f>
        <v>0</v>
      </c>
      <c r="D61" s="27">
        <v>0</v>
      </c>
    </row>
    <row r="62" spans="1:6">
      <c r="A62" s="40" t="s">
        <v>20</v>
      </c>
      <c r="B62" s="41" t="s">
        <v>144</v>
      </c>
      <c r="C62" s="69"/>
      <c r="D62" s="42">
        <v>0</v>
      </c>
      <c r="F62" s="41"/>
    </row>
    <row r="63" spans="1:6">
      <c r="A63" s="25" t="s">
        <v>22</v>
      </c>
      <c r="B63" s="43" t="s">
        <v>116</v>
      </c>
      <c r="C63" s="68">
        <f>C9</f>
        <v>0</v>
      </c>
      <c r="D63" s="27">
        <v>0</v>
      </c>
    </row>
    <row r="64" spans="1:6">
      <c r="A64" s="44" t="s">
        <v>24</v>
      </c>
      <c r="B64" s="45" t="s">
        <v>117</v>
      </c>
      <c r="C64" s="69">
        <f>C9</f>
        <v>0</v>
      </c>
      <c r="D64" s="27">
        <v>0</v>
      </c>
    </row>
    <row r="65" spans="1:4">
      <c r="A65" s="25" t="s">
        <v>26</v>
      </c>
      <c r="D65" s="7">
        <f>TRUNC((SUM(D59:D64)),2)</f>
        <v>0</v>
      </c>
    </row>
    <row r="66" spans="1:4">
      <c r="A66" s="25"/>
      <c r="D66" s="7"/>
    </row>
    <row r="67" spans="1:4">
      <c r="A67" s="73" t="s">
        <v>54</v>
      </c>
      <c r="B67" s="73"/>
      <c r="C67" s="73"/>
      <c r="D67" s="73"/>
    </row>
    <row r="68" spans="1:4">
      <c r="A68" s="25" t="s">
        <v>55</v>
      </c>
      <c r="B68" t="s">
        <v>56</v>
      </c>
      <c r="C68" s="25" t="s">
        <v>3</v>
      </c>
      <c r="D68" s="25" t="s">
        <v>4</v>
      </c>
    </row>
    <row r="69" spans="1:4">
      <c r="A69" s="25" t="s">
        <v>30</v>
      </c>
      <c r="B69" t="s">
        <v>31</v>
      </c>
      <c r="C69" s="25"/>
      <c r="D69" s="7">
        <f>D39</f>
        <v>0</v>
      </c>
    </row>
    <row r="70" spans="1:4">
      <c r="A70" s="25" t="s">
        <v>35</v>
      </c>
      <c r="B70" t="s">
        <v>36</v>
      </c>
      <c r="C70" s="25"/>
      <c r="D70" s="7">
        <f>D55</f>
        <v>0</v>
      </c>
    </row>
    <row r="71" spans="1:4">
      <c r="A71" s="25" t="s">
        <v>48</v>
      </c>
      <c r="B71" t="s">
        <v>49</v>
      </c>
      <c r="C71" s="25"/>
      <c r="D71" s="7">
        <f>D65</f>
        <v>0</v>
      </c>
    </row>
    <row r="72" spans="1:4">
      <c r="A72" s="25" t="s">
        <v>26</v>
      </c>
      <c r="C72" s="25"/>
      <c r="D72" s="7">
        <f>TRUNC((SUM(D69:D71)),2)</f>
        <v>0</v>
      </c>
    </row>
    <row r="74" spans="1:4">
      <c r="A74" s="71" t="s">
        <v>57</v>
      </c>
      <c r="B74" s="71"/>
      <c r="C74" s="71"/>
      <c r="D74" s="71"/>
    </row>
    <row r="75" spans="1:4">
      <c r="A75" s="25" t="s">
        <v>58</v>
      </c>
      <c r="B75" t="s">
        <v>59</v>
      </c>
      <c r="C75" s="25" t="s">
        <v>11</v>
      </c>
      <c r="D75" s="25" t="s">
        <v>4</v>
      </c>
    </row>
    <row r="76" spans="1:4" ht="18" customHeight="1">
      <c r="A76" s="25" t="s">
        <v>14</v>
      </c>
      <c r="B76" t="s">
        <v>60</v>
      </c>
      <c r="C76" s="38"/>
      <c r="D76" s="27">
        <f>TRUNC(($D$31*C76),2)</f>
        <v>0</v>
      </c>
    </row>
    <row r="77" spans="1:4" ht="20.100000000000001" customHeight="1">
      <c r="A77" s="25" t="s">
        <v>16</v>
      </c>
      <c r="B77" t="s">
        <v>61</v>
      </c>
      <c r="C77" s="46">
        <v>0.08</v>
      </c>
      <c r="D77" s="7">
        <f>TRUNC(($D$76*C77),2)</f>
        <v>0</v>
      </c>
    </row>
    <row r="78" spans="1:4" ht="30">
      <c r="A78" s="25" t="s">
        <v>18</v>
      </c>
      <c r="B78" s="1" t="s">
        <v>62</v>
      </c>
      <c r="C78" s="47"/>
      <c r="D78" s="42">
        <f>TRUNC(($D$31*C78),2)</f>
        <v>0</v>
      </c>
    </row>
    <row r="79" spans="1:4" ht="18" customHeight="1">
      <c r="A79" s="25" t="s">
        <v>20</v>
      </c>
      <c r="B79" t="s">
        <v>63</v>
      </c>
      <c r="C79" s="46">
        <v>1.9400000000000001E-2</v>
      </c>
      <c r="D79" s="7">
        <f>TRUNC(($D$31*C79),2)</f>
        <v>0</v>
      </c>
    </row>
    <row r="80" spans="1:4" ht="30">
      <c r="A80" s="25" t="s">
        <v>22</v>
      </c>
      <c r="B80" s="1" t="s">
        <v>118</v>
      </c>
      <c r="C80" s="47">
        <f>C55</f>
        <v>0.33800000000000002</v>
      </c>
      <c r="D80" s="42">
        <f>TRUNC(($D$79*C80),2)</f>
        <v>0</v>
      </c>
    </row>
    <row r="81" spans="1:4" ht="30">
      <c r="A81" s="25" t="s">
        <v>24</v>
      </c>
      <c r="B81" s="1" t="s">
        <v>64</v>
      </c>
      <c r="C81" s="47"/>
      <c r="D81" s="42">
        <f>TRUNC(($D$80*C81),2)</f>
        <v>0</v>
      </c>
    </row>
    <row r="82" spans="1:4">
      <c r="A82" s="25" t="s">
        <v>26</v>
      </c>
      <c r="C82" s="66">
        <f>SUM(C76:C81)</f>
        <v>0.43740000000000001</v>
      </c>
      <c r="D82" s="7">
        <f>TRUNC((SUM(D76:D81)),2)</f>
        <v>0</v>
      </c>
    </row>
    <row r="83" spans="1:4">
      <c r="A83" s="25"/>
      <c r="D83" s="7"/>
    </row>
    <row r="84" spans="1:4">
      <c r="A84" s="72" t="s">
        <v>119</v>
      </c>
      <c r="B84" s="72"/>
      <c r="C84" s="33" t="s">
        <v>112</v>
      </c>
      <c r="D84" s="34">
        <f>D31</f>
        <v>0</v>
      </c>
    </row>
    <row r="85" spans="1:4">
      <c r="A85" s="72"/>
      <c r="B85" s="72"/>
      <c r="C85" s="35" t="s">
        <v>120</v>
      </c>
      <c r="D85" s="34">
        <f>D72</f>
        <v>0</v>
      </c>
    </row>
    <row r="86" spans="1:4">
      <c r="A86" s="72"/>
      <c r="B86" s="72"/>
      <c r="C86" s="33" t="s">
        <v>121</v>
      </c>
      <c r="D86" s="34">
        <f>D82</f>
        <v>0</v>
      </c>
    </row>
    <row r="87" spans="1:4">
      <c r="A87" s="72"/>
      <c r="B87" s="72"/>
      <c r="C87" s="35" t="s">
        <v>114</v>
      </c>
      <c r="D87" s="36">
        <f>TRUNC((SUM(D84:D86)),2)</f>
        <v>0</v>
      </c>
    </row>
    <row r="88" spans="1:4">
      <c r="A88" s="25"/>
      <c r="D88" s="7"/>
    </row>
    <row r="89" spans="1:4">
      <c r="A89" s="77" t="s">
        <v>65</v>
      </c>
      <c r="B89" s="78"/>
      <c r="C89" s="78"/>
      <c r="D89" s="78"/>
    </row>
    <row r="90" spans="1:4">
      <c r="A90" s="74" t="s">
        <v>66</v>
      </c>
      <c r="B90" s="74"/>
      <c r="C90" s="74"/>
      <c r="D90" s="74"/>
    </row>
    <row r="91" spans="1:4">
      <c r="A91" s="25" t="s">
        <v>67</v>
      </c>
      <c r="B91" t="s">
        <v>68</v>
      </c>
      <c r="C91" s="25" t="s">
        <v>11</v>
      </c>
      <c r="D91" s="25" t="s">
        <v>4</v>
      </c>
    </row>
    <row r="92" spans="1:4">
      <c r="A92" s="25" t="s">
        <v>14</v>
      </c>
      <c r="B92" t="s">
        <v>69</v>
      </c>
      <c r="C92" s="46"/>
      <c r="D92" s="7" t="s">
        <v>53</v>
      </c>
    </row>
    <row r="93" spans="1:4">
      <c r="A93" s="25" t="s">
        <v>16</v>
      </c>
      <c r="B93" t="s">
        <v>70</v>
      </c>
      <c r="C93" s="38"/>
      <c r="D93" s="42">
        <f>TRUNC(($D$87*C93),2)</f>
        <v>0</v>
      </c>
    </row>
    <row r="94" spans="1:4">
      <c r="A94" s="25" t="s">
        <v>18</v>
      </c>
      <c r="B94" t="s">
        <v>71</v>
      </c>
      <c r="C94" s="38"/>
      <c r="D94" s="42">
        <f>TRUNC(($D$87*C94),2)</f>
        <v>0</v>
      </c>
    </row>
    <row r="95" spans="1:4" ht="30">
      <c r="A95" s="40" t="s">
        <v>20</v>
      </c>
      <c r="B95" s="1" t="s">
        <v>72</v>
      </c>
      <c r="C95" s="47"/>
      <c r="D95" s="42">
        <f>TRUNC(($D$87*C95),2)</f>
        <v>0</v>
      </c>
    </row>
    <row r="96" spans="1:4">
      <c r="A96" s="25" t="s">
        <v>22</v>
      </c>
      <c r="B96" t="s">
        <v>73</v>
      </c>
      <c r="C96" s="38"/>
      <c r="D96" s="42">
        <f>TRUNC(($D$87*C96),2)</f>
        <v>0</v>
      </c>
    </row>
    <row r="97" spans="1:4" ht="17.100000000000001" customHeight="1">
      <c r="A97" s="25" t="s">
        <v>24</v>
      </c>
      <c r="B97" s="1" t="s">
        <v>122</v>
      </c>
      <c r="C97" s="48"/>
      <c r="D97" s="42">
        <f>TRUNC($D$87*C97)</f>
        <v>0</v>
      </c>
    </row>
    <row r="98" spans="1:4">
      <c r="A98" s="25" t="s">
        <v>26</v>
      </c>
      <c r="C98" s="46">
        <f>SUBTOTAL(109,Submódulo4.159[Percentual])</f>
        <v>0</v>
      </c>
      <c r="D98" s="7">
        <f>TRUNC((SUM(D92:D97)),2)</f>
        <v>0</v>
      </c>
    </row>
    <row r="99" spans="1:4">
      <c r="A99" s="25"/>
      <c r="C99" s="25"/>
      <c r="D99" s="7"/>
    </row>
    <row r="100" spans="1:4">
      <c r="A100" s="73" t="s">
        <v>74</v>
      </c>
      <c r="B100" s="73"/>
      <c r="C100" s="73"/>
      <c r="D100" s="73"/>
    </row>
    <row r="101" spans="1:4">
      <c r="A101" s="25" t="s">
        <v>75</v>
      </c>
      <c r="B101" t="s">
        <v>76</v>
      </c>
      <c r="C101" s="25" t="s">
        <v>3</v>
      </c>
      <c r="D101" s="25" t="s">
        <v>4</v>
      </c>
    </row>
    <row r="102" spans="1:4" ht="39" customHeight="1">
      <c r="A102" s="40" t="s">
        <v>14</v>
      </c>
      <c r="B102" s="49" t="s">
        <v>77</v>
      </c>
      <c r="C102" s="50"/>
      <c r="D102" s="51" t="s">
        <v>53</v>
      </c>
    </row>
    <row r="103" spans="1:4">
      <c r="A103" s="25" t="s">
        <v>26</v>
      </c>
      <c r="C103" s="25"/>
      <c r="D103" s="52" t="str">
        <f>D102</f>
        <v>-</v>
      </c>
    </row>
    <row r="105" spans="1:4">
      <c r="A105" s="74" t="s">
        <v>78</v>
      </c>
      <c r="B105" s="74"/>
      <c r="C105" s="74"/>
      <c r="D105" s="74"/>
    </row>
    <row r="106" spans="1:4">
      <c r="A106" s="25" t="s">
        <v>79</v>
      </c>
      <c r="B106" t="s">
        <v>80</v>
      </c>
      <c r="C106" s="25" t="s">
        <v>3</v>
      </c>
      <c r="D106" s="25" t="s">
        <v>4</v>
      </c>
    </row>
    <row r="107" spans="1:4">
      <c r="A107" s="25" t="s">
        <v>67</v>
      </c>
      <c r="B107" t="s">
        <v>68</v>
      </c>
      <c r="D107" s="27">
        <f>D98</f>
        <v>0</v>
      </c>
    </row>
    <row r="108" spans="1:4">
      <c r="A108" s="25" t="s">
        <v>75</v>
      </c>
      <c r="B108" t="s">
        <v>81</v>
      </c>
      <c r="C108" s="43"/>
      <c r="D108" s="51" t="str" cm="1">
        <f t="array" ref="D108">Submódulo4.260[Valor]</f>
        <v>-</v>
      </c>
    </row>
    <row r="109" spans="1:4" ht="60">
      <c r="A109" s="40" t="s">
        <v>26</v>
      </c>
      <c r="B109" s="41"/>
      <c r="C109" s="53" t="s">
        <v>123</v>
      </c>
      <c r="D109" s="54">
        <f>TRUNC((SUM(D107:D108)),2)</f>
        <v>0</v>
      </c>
    </row>
    <row r="111" spans="1:4">
      <c r="A111" s="71" t="s">
        <v>82</v>
      </c>
      <c r="B111" s="71"/>
      <c r="C111" s="71"/>
      <c r="D111" s="71"/>
    </row>
    <row r="112" spans="1:4">
      <c r="A112" s="25" t="s">
        <v>83</v>
      </c>
      <c r="B112" t="s">
        <v>84</v>
      </c>
      <c r="C112" s="25" t="s">
        <v>3</v>
      </c>
      <c r="D112" s="25" t="s">
        <v>4</v>
      </c>
    </row>
    <row r="113" spans="1:7">
      <c r="A113" s="25" t="s">
        <v>14</v>
      </c>
      <c r="B113" t="s">
        <v>85</v>
      </c>
      <c r="D113" s="27">
        <f>'Uniformes e Materiais'!G5</f>
        <v>0</v>
      </c>
    </row>
    <row r="114" spans="1:7">
      <c r="A114" s="25" t="s">
        <v>16</v>
      </c>
      <c r="B114" t="s">
        <v>86</v>
      </c>
      <c r="D114" s="51" t="s">
        <v>53</v>
      </c>
      <c r="G114" s="1"/>
    </row>
    <row r="115" spans="1:7">
      <c r="A115" s="25" t="s">
        <v>18</v>
      </c>
      <c r="B115" t="s">
        <v>87</v>
      </c>
      <c r="D115" s="51" t="s">
        <v>53</v>
      </c>
      <c r="G115" s="1"/>
    </row>
    <row r="116" spans="1:7">
      <c r="A116" s="25" t="s">
        <v>20</v>
      </c>
      <c r="B116" t="s">
        <v>88</v>
      </c>
      <c r="D116" s="27">
        <v>0</v>
      </c>
    </row>
    <row r="117" spans="1:7">
      <c r="A117" s="25" t="s">
        <v>26</v>
      </c>
      <c r="D117" s="7">
        <f>SUBTOTAL(109,Módulo562[Valor])</f>
        <v>0</v>
      </c>
    </row>
    <row r="119" spans="1:7">
      <c r="A119" s="72" t="s">
        <v>124</v>
      </c>
      <c r="B119" s="72"/>
      <c r="C119" s="33" t="s">
        <v>112</v>
      </c>
      <c r="D119" s="34">
        <f>D31</f>
        <v>0</v>
      </c>
    </row>
    <row r="120" spans="1:7">
      <c r="A120" s="72"/>
      <c r="B120" s="72"/>
      <c r="C120" s="35" t="s">
        <v>120</v>
      </c>
      <c r="D120" s="34">
        <f>D72</f>
        <v>0</v>
      </c>
    </row>
    <row r="121" spans="1:7">
      <c r="A121" s="72"/>
      <c r="B121" s="72"/>
      <c r="C121" s="33" t="s">
        <v>121</v>
      </c>
      <c r="D121" s="34">
        <f>D82</f>
        <v>0</v>
      </c>
    </row>
    <row r="122" spans="1:7">
      <c r="A122" s="72"/>
      <c r="B122" s="72"/>
      <c r="C122" s="35" t="s">
        <v>125</v>
      </c>
      <c r="D122" s="34">
        <f>D109</f>
        <v>0</v>
      </c>
    </row>
    <row r="123" spans="1:7">
      <c r="A123" s="72"/>
      <c r="B123" s="72"/>
      <c r="C123" s="33" t="s">
        <v>126</v>
      </c>
      <c r="D123" s="34">
        <f>D117</f>
        <v>0</v>
      </c>
    </row>
    <row r="124" spans="1:7">
      <c r="A124" s="72"/>
      <c r="B124" s="72"/>
      <c r="C124" s="35" t="s">
        <v>114</v>
      </c>
      <c r="D124" s="36">
        <f>TRUNC((SUM(D119:D123)),2)</f>
        <v>0</v>
      </c>
    </row>
    <row r="126" spans="1:7">
      <c r="A126" s="71" t="s">
        <v>89</v>
      </c>
      <c r="B126" s="71"/>
      <c r="C126" s="71"/>
      <c r="D126" s="71"/>
    </row>
    <row r="127" spans="1:7" outlineLevel="1">
      <c r="A127" s="25" t="s">
        <v>90</v>
      </c>
      <c r="B127" t="s">
        <v>91</v>
      </c>
      <c r="C127" s="25" t="s">
        <v>11</v>
      </c>
      <c r="D127" s="25" t="s">
        <v>4</v>
      </c>
      <c r="F127" s="75" t="s">
        <v>127</v>
      </c>
      <c r="G127" s="76"/>
    </row>
    <row r="128" spans="1:7" outlineLevel="1">
      <c r="A128" s="25" t="s">
        <v>14</v>
      </c>
      <c r="B128" t="s">
        <v>92</v>
      </c>
      <c r="C128" s="38"/>
      <c r="D128" s="27">
        <f>TRUNC(($D$124*C128),2)</f>
        <v>0</v>
      </c>
      <c r="F128" s="55" t="s">
        <v>128</v>
      </c>
      <c r="G128" s="47">
        <f>C130</f>
        <v>0</v>
      </c>
    </row>
    <row r="129" spans="1:7" outlineLevel="1">
      <c r="A129" s="25" t="s">
        <v>16</v>
      </c>
      <c r="B129" t="s">
        <v>27</v>
      </c>
      <c r="C129" s="38"/>
      <c r="D129" s="27">
        <f>TRUNC((C129*(D124+D128)),2)</f>
        <v>0</v>
      </c>
      <c r="F129" s="56" t="s">
        <v>129</v>
      </c>
      <c r="G129" s="57">
        <f>TRUNC(SUM(D124,D128,D129),2)</f>
        <v>0</v>
      </c>
    </row>
    <row r="130" spans="1:7">
      <c r="A130" s="25" t="s">
        <v>18</v>
      </c>
      <c r="B130" t="s">
        <v>93</v>
      </c>
      <c r="C130" s="38">
        <f>SUM(C131:C133)</f>
        <v>0</v>
      </c>
      <c r="D130" s="27">
        <f>TRUNC((SUM(D131:D133)),2)</f>
        <v>0</v>
      </c>
      <c r="F130" s="55" t="s">
        <v>130</v>
      </c>
      <c r="G130" s="58">
        <f>(100-8.65)/100</f>
        <v>0.91349999999999998</v>
      </c>
    </row>
    <row r="131" spans="1:7">
      <c r="A131" s="25"/>
      <c r="B131" t="s">
        <v>131</v>
      </c>
      <c r="C131" s="38"/>
      <c r="D131" s="27">
        <f>TRUNC(($G$131*C131),2)</f>
        <v>0</v>
      </c>
      <c r="F131" s="56" t="s">
        <v>127</v>
      </c>
      <c r="G131" s="57">
        <f>TRUNC((G129/G130),2)</f>
        <v>0</v>
      </c>
    </row>
    <row r="132" spans="1:7">
      <c r="A132" s="25"/>
      <c r="B132" t="s">
        <v>132</v>
      </c>
      <c r="C132" s="38"/>
      <c r="D132" s="27">
        <f>TRUNC(($G$131*C132),2)</f>
        <v>0</v>
      </c>
    </row>
    <row r="133" spans="1:7">
      <c r="A133" s="25"/>
      <c r="B133" t="s">
        <v>133</v>
      </c>
      <c r="C133" s="38"/>
      <c r="D133" s="27">
        <f>TRUNC(($G$131*C133),2)</f>
        <v>0</v>
      </c>
    </row>
    <row r="134" spans="1:7">
      <c r="A134" s="25" t="s">
        <v>26</v>
      </c>
      <c r="C134" s="59"/>
      <c r="D134" s="7">
        <f>SUM(D128:D130)</f>
        <v>0</v>
      </c>
    </row>
    <row r="135" spans="1:7">
      <c r="A135" s="25"/>
      <c r="C135" s="59"/>
      <c r="D135" s="7"/>
    </row>
    <row r="137" spans="1:7">
      <c r="A137" s="71" t="s">
        <v>94</v>
      </c>
      <c r="B137" s="71"/>
      <c r="C137" s="71"/>
      <c r="D137" s="71"/>
    </row>
    <row r="138" spans="1:7">
      <c r="A138" s="25" t="s">
        <v>1</v>
      </c>
      <c r="B138" s="25" t="s">
        <v>95</v>
      </c>
      <c r="C138" s="25" t="s">
        <v>53</v>
      </c>
      <c r="D138" s="25" t="s">
        <v>4</v>
      </c>
    </row>
    <row r="139" spans="1:7">
      <c r="A139" s="25" t="s">
        <v>14</v>
      </c>
      <c r="B139" t="s">
        <v>10</v>
      </c>
      <c r="D139" s="7">
        <f>D31</f>
        <v>0</v>
      </c>
    </row>
    <row r="140" spans="1:7">
      <c r="A140" s="25" t="s">
        <v>16</v>
      </c>
      <c r="B140" t="s">
        <v>28</v>
      </c>
      <c r="D140" s="7">
        <f>D72</f>
        <v>0</v>
      </c>
    </row>
    <row r="141" spans="1:7">
      <c r="A141" s="25" t="s">
        <v>18</v>
      </c>
      <c r="B141" t="s">
        <v>57</v>
      </c>
      <c r="D141" s="7">
        <f>D82</f>
        <v>0</v>
      </c>
    </row>
    <row r="142" spans="1:7">
      <c r="A142" s="25" t="s">
        <v>20</v>
      </c>
      <c r="B142" t="s">
        <v>96</v>
      </c>
      <c r="D142" s="7">
        <f>D109</f>
        <v>0</v>
      </c>
    </row>
    <row r="143" spans="1:7">
      <c r="A143" s="25" t="s">
        <v>22</v>
      </c>
      <c r="B143" t="s">
        <v>82</v>
      </c>
      <c r="D143" s="7">
        <f>Módulo562[[#Totals],[Valor]]</f>
        <v>0</v>
      </c>
    </row>
    <row r="144" spans="1:7">
      <c r="B144" s="60" t="s">
        <v>97</v>
      </c>
      <c r="D144" s="7">
        <f>SUM(D139:D143)</f>
        <v>0</v>
      </c>
    </row>
    <row r="145" spans="1:4">
      <c r="A145" s="25" t="s">
        <v>24</v>
      </c>
      <c r="B145" t="s">
        <v>89</v>
      </c>
      <c r="D145" s="7">
        <f>Módulo663[[#Totals],[Valor]]</f>
        <v>0</v>
      </c>
    </row>
    <row r="146" spans="1:4">
      <c r="A146" s="61"/>
      <c r="B146" s="32" t="s">
        <v>134</v>
      </c>
      <c r="C146" s="61"/>
      <c r="D146" s="62">
        <f>TRUNC((SUM(D139:D143)+D145),2)</f>
        <v>0</v>
      </c>
    </row>
    <row r="147" spans="1:4">
      <c r="A147" s="63"/>
      <c r="B147" s="64" t="s">
        <v>135</v>
      </c>
      <c r="C147" s="65"/>
      <c r="D147" s="62">
        <f>TRUNC((D146*1),2)</f>
        <v>0</v>
      </c>
    </row>
  </sheetData>
  <mergeCells count="33">
    <mergeCell ref="A2:D2"/>
    <mergeCell ref="A3:D3"/>
    <mergeCell ref="A6:D6"/>
    <mergeCell ref="C7:D7"/>
    <mergeCell ref="C8:D8"/>
    <mergeCell ref="A14:B14"/>
    <mergeCell ref="A15:D15"/>
    <mergeCell ref="F15:G15"/>
    <mergeCell ref="F22:G22"/>
    <mergeCell ref="C9:D9"/>
    <mergeCell ref="C10:D10"/>
    <mergeCell ref="A11:D11"/>
    <mergeCell ref="A12:B12"/>
    <mergeCell ref="A13:B13"/>
    <mergeCell ref="A23:D23"/>
    <mergeCell ref="F31:G31"/>
    <mergeCell ref="A33:D33"/>
    <mergeCell ref="A35:D35"/>
    <mergeCell ref="A45:D45"/>
    <mergeCell ref="F127:G127"/>
    <mergeCell ref="A57:D57"/>
    <mergeCell ref="A67:D67"/>
    <mergeCell ref="A74:D74"/>
    <mergeCell ref="A89:D89"/>
    <mergeCell ref="A90:D90"/>
    <mergeCell ref="A137:D137"/>
    <mergeCell ref="A41:B43"/>
    <mergeCell ref="A84:B87"/>
    <mergeCell ref="A119:B124"/>
    <mergeCell ref="A100:D100"/>
    <mergeCell ref="A105:D105"/>
    <mergeCell ref="A111:D111"/>
    <mergeCell ref="A126:D12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9" fitToHeight="0" orientation="portrait" r:id="rId1"/>
  <tableParts count="13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5"/>
  <sheetViews>
    <sheetView showGridLines="0" workbookViewId="0">
      <selection activeCell="D4" sqref="D4"/>
    </sheetView>
  </sheetViews>
  <sheetFormatPr defaultColWidth="9" defaultRowHeight="15"/>
  <cols>
    <col min="1" max="1" width="7.28515625" customWidth="1"/>
    <col min="2" max="2" width="37.140625" customWidth="1"/>
    <col min="3" max="3" width="49.5703125" customWidth="1"/>
    <col min="4" max="4" width="12.28515625" customWidth="1"/>
    <col min="5" max="5" width="8.5703125" customWidth="1"/>
    <col min="6" max="6" width="15.140625" customWidth="1"/>
    <col min="7" max="7" width="13.7109375" customWidth="1"/>
  </cols>
  <sheetData>
    <row r="1" spans="1:9">
      <c r="A1" s="73" t="s">
        <v>85</v>
      </c>
      <c r="B1" s="73"/>
      <c r="C1" s="73"/>
      <c r="D1" s="73"/>
      <c r="E1" s="73"/>
      <c r="F1" s="73"/>
      <c r="G1" s="73"/>
    </row>
    <row r="2" spans="1:9" ht="33.75" customHeight="1">
      <c r="A2" s="1" t="s">
        <v>1</v>
      </c>
      <c r="B2" s="2" t="s">
        <v>136</v>
      </c>
      <c r="C2" s="2" t="s">
        <v>2</v>
      </c>
      <c r="D2" s="1" t="s">
        <v>137</v>
      </c>
      <c r="E2" s="1" t="s">
        <v>138</v>
      </c>
      <c r="F2" s="1" t="s">
        <v>139</v>
      </c>
      <c r="G2" s="1" t="s">
        <v>140</v>
      </c>
    </row>
    <row r="3" spans="1:9">
      <c r="A3" s="2">
        <v>1</v>
      </c>
      <c r="B3" s="2" t="s">
        <v>141</v>
      </c>
      <c r="C3" s="3"/>
      <c r="D3" s="4"/>
      <c r="E3" s="5">
        <v>4</v>
      </c>
      <c r="F3" s="6">
        <f>Table43[[#This Row],[Valor Médio Unitário (R$)]]*Table43[[#This Row],[Quant. Anual]]</f>
        <v>0</v>
      </c>
      <c r="G3" s="6">
        <f>Table43[[#This Row],[Valor Anual/ Empregado (R$)]]/12</f>
        <v>0</v>
      </c>
      <c r="I3" s="70"/>
    </row>
    <row r="4" spans="1:9">
      <c r="A4" s="2">
        <v>2</v>
      </c>
      <c r="B4" s="2" t="s">
        <v>142</v>
      </c>
      <c r="C4" s="3"/>
      <c r="D4" s="4"/>
      <c r="E4" s="5">
        <v>1</v>
      </c>
      <c r="F4" s="6">
        <f>Table43[[#This Row],[Valor Médio Unitário (R$)]]*Table43[[#This Row],[Quant. Anual]]</f>
        <v>0</v>
      </c>
      <c r="G4" s="6">
        <f>Table43[[#This Row],[Valor Anual/ Empregado (R$)]]/12</f>
        <v>0</v>
      </c>
    </row>
    <row r="5" spans="1:9">
      <c r="A5" t="s">
        <v>26</v>
      </c>
      <c r="G5" s="7">
        <f>SUBTOTAL(109,Table43[Valor Mensal/ Empregado])</f>
        <v>0</v>
      </c>
    </row>
  </sheetData>
  <mergeCells count="1">
    <mergeCell ref="A1:G1"/>
  </mergeCells>
  <pageMargins left="0.7" right="0.7" top="0.75" bottom="0.75" header="0.3" footer="0.3"/>
  <pageSetup paperSize="9" scale="60" fitToHeight="0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D a t a M a s h u p   s q m i d = " e 2 a 4 9 9 5 0 - 3 2 8 9 - 4 a 8 a - 8 9 5 b - 5 3 c 5 1 3 3 4 b 7 5 1 "   x m l n s = " h t t p : / / s c h e m a s . m i c r o s o f t . c o m / D a t a M a s h u p " > A A A A A B Y D A A B Q S w M E F A A C A A g A y A h Y T s z Z p g S m A A A A + A A A A B I A H A B D b 2 5 m a W c v U G F j a 2 F n Z S 5 4 b W w g o h g A K K A U A A A A A A A A A A A A A A A A A A A A A A A A A A A A h Y / N C o J A G E V f R W b v / C i G y O c I t U 2 I g m g 7 j J M O 6 S j O m L 5 b i x 6 p V 0 g o q 1 3 L e z i L c x + 3 O 2 R T U 3 t X 1 V v d m h Q x T J G n j G w L b c o U D e 7 s x y j j s B P y I k r l z b K x y W S L F F X O d Q k h 4 z j i M c R t X 5 K A U k Z O + f Y g K 9 U I 9 J H 1 f 9 n X x j p h p E I c j q 8 Y H u B V h K O Q h Z j F D M i C I d f m q w R z M a Z A f i B s h t o N v e K d 8 9 d 7 I M s E 8 n 7 B n 1 B L A w Q U A A I A C A D I C F h O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y A h Y T i i K R 7 g O A A A A E Q A A A B M A H A B G b 3 J t d W x h c y 9 T Z W N 0 a W 9 u M S 5 t I K I Y A C i g F A A A A A A A A A A A A A A A A A A A A A A A A A A A A C t O T S 7 J z M 9 T C I b Q h t Y A U E s B A i 0 A F A A C A A g A y A h Y T s z Z p g S m A A A A + A A A A B I A A A A A A A A A A A A A A A A A A A A A A E N v b m Z p Z y 9 Q Y W N r Y W d l L n h t b F B L A Q I t A B Q A A g A I A M g I W E 4 P y u m r p A A A A O k A A A A T A A A A A A A A A A A A A A A A A P I A A A B b Q 2 9 u d G V u d F 9 U e X B l c 1 0 u e G 1 s U E s B A i 0 A F A A C A A g A y A h Y T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H t h z y a I / h t C p d F H y o F 5 j w w A A A A A A g A A A A A A E G Y A A A A B A A A g A A A A 3 7 M m + 8 3 8 3 3 9 e P c d k A P 1 i B T + D w a I V n 4 + W + q t 3 X z F y 0 8 U A A A A A D o A A A A A C A A A g A A A A S o N 8 V a H s b r 0 o R L r a M 5 S d Z C f C 8 7 4 o u d E H T y P h o v D + + b 1 Q A A A A O 8 T X n P O o k 6 M o V w g b L 4 t X i Q z 2 3 7 j e J H C Y 4 n i L h 6 1 5 S 7 / P H E m 8 V l z Q u U e m l o R R A f s g 7 6 m U K j K s o m + o u 7 P 4 g G U a 5 C z 0 H A / L Y t B a T Z N T 7 g Q b v h V A A A A A d E z x s j J U 1 a 7 f p b r g d y f V N 7 1 y u G O / + g I O T d e h W n c W 7 / X X W S 1 n 3 I i Y d N y j 1 n U H y F 5 U x g f X V v o F w / f t t z a O w k o e X A = = < / D a t a M a s h u p > 
</file>

<file path=customXml/item10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 2 0 1 9 - 0 2 - 2 4 T 0 9 : 4 5 : 1 6 . 4 5 6 9 3 8 4 - 0 3 : 0 0 < / L a s t P r o c e s s e d T i m e > < / D a t a M o d e l i n g S a n d b o x . S e r i a l i z e d S a n d b o x E r r o r C a c h e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O r d e r " > < C u s t o m C o n t e n t > < ! [ C D A T A [ T a b l e 3 ] ] > < / C u s t o m C o n t e n t > < / G e m i n i > 
</file>

<file path=customXml/item13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6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7.xml>��< ? x m l   v e r s i o n = " 1 . 0 "   e n c o d i n g = " U T F - 1 6 " ? > < G e m i n i   x m l n s = " h t t p : / / g e m i n i / p i v o t c u s t o m i z a t i o n / C l i e n t W i n d o w X M L " > < C u s t o m C o n t e n t > < ! [ C D A T A [ T a b l e 3 ] ] > < / C u s t o m C o n t e n t > < / G e m i n i > 
</file>

<file path=customXml/item2.xml>��< ? x m l   v e r s i o n = " 1 . 0 "   e n c o d i n g = " U T F - 1 6 " ? > < G e m i n i   x m l n s = " h t t p : / / g e m i n i / p i v o t c u s t o m i z a t i o n / T a b l e X M L _ T a b l e 3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 D e s c r i � � o < / s t r i n g > < / k e y > < v a l u e > < i n t > 2 5 2 < / i n t > < / v a l u e > < / i t e m > < i t e m > < k e y > < s t r i n g > T i p o < / s t r i n g > < / k e y > < v a l u e > < i n t > 6 3 < / i n t > < / v a l u e > < / i t e m > < i t e m > < k e y > < s t r i n g > Q u a n t i d a d e < / s t r i n g > < / k e y > < v a l u e > < i n t > 1 0 8 < / i n t > < / v a l u e > < / i t e m > < i t e m > < k e y > < s t r i n g > F r e q u � n c i a   n o   m � s / s e m e s t r e < / s t r i n g > < / k e y > < v a l u e > < i n t > 1 4 6 < / i n t > < / v a l u e > < / i t e m > < i t e m > < k e y > < s t r i n g > J o r n a d a   d e   T r a b a l h o   n o   m � s / S e m e s t r e < / s t r i n g > < / k e y > < v a l u e > < i n t > 2 7 2 < / i n t > < / v a l u e > < / i t e m > < i t e m > < k e y > < s t r i n g > P r o d u t i v i d a d e   M � n i m a < / s t r i n g > < / k e y > < v a l u e > < i n t > 1 7 2 < / i n t > < / v a l u e > < / i t e m > < i t e m > < k e y > < s t r i n g > P r o d u t i v i d a d e   M � x i m a < / s t r i n g > < / k e y > < v a l u e > < i n t > 1 7 5 < / i n t > < / v a l u e > < / i t e m > < i t e m > < k e y > < s t r i n g > P r o d u t i v i d a d e   M � d i a < / s t r i n g > < / k e y > < v a l u e > < i n t > 1 6 5 < / i n t > < / v a l u e > < / i t e m > < i t e m > < k e y > < s t r i n g > P r o d u t i v i d a d e   P e r s o n a l i z a d a < / s t r i n g > < / k e y > < v a l u e > < i n t > 2 1 2 < / i n t > < / v a l u e > < / i t e m > < i t e m > < k e y > < s t r i n g > K i < / s t r i n g > < / k e y > < v a l u e > < i n t > 4 8 < / i n t > < / v a l u e > < / i t e m > < i t e m > < k e y > < s t r i n g > Q t d e .   S e r v e n t e s < / s t r i n g > < / k e y > < v a l u e > < i n t > 1 3 6 < / i n t > < / v a l u e > < / i t e m > < i t e m > < k e y > < s t r i n g > K i   a j u s t a d o < / s t r i n g > < / k e y > < v a l u e > < i n t > 1 0 4 < / i n t > < / v a l u e > < / i t e m > < i t e m > < k e y > < s t r i n g > Q t e   a j u s t a d a < / s t r i n g > < / k e y > < v a l u e > < i n t > 1 1 4 < / i n t > < / v a l u e > < / i t e m > < i t e m > < k e y > < s t r i n g > P r o d u t i v i d a d e < / s t r i n g > < / k e y > < v a l u e > < i n t > 1 7 8 < / i n t > < / v a l u e > < / i t e m > < / C o l u m n W i d t h s > < C o l u m n D i s p l a y I n d e x > < i t e m > < k e y > < s t r i n g > D e s c r i � � o < / s t r i n g > < / k e y > < v a l u e > < i n t > 0 < / i n t > < / v a l u e > < / i t e m > < i t e m > < k e y > < s t r i n g > T i p o < / s t r i n g > < / k e y > < v a l u e > < i n t > 1 < / i n t > < / v a l u e > < / i t e m > < i t e m > < k e y > < s t r i n g > Q u a n t i d a d e < / s t r i n g > < / k e y > < v a l u e > < i n t > 2 < / i n t > < / v a l u e > < / i t e m > < i t e m > < k e y > < s t r i n g > F r e q u � n c i a   n o   m � s / s e m e s t r e < / s t r i n g > < / k e y > < v a l u e > < i n t > 3 < / i n t > < / v a l u e > < / i t e m > < i t e m > < k e y > < s t r i n g > J o r n a d a   d e   T r a b a l h o   n o   m � s / S e m e s t r e < / s t r i n g > < / k e y > < v a l u e > < i n t > 4 < / i n t > < / v a l u e > < / i t e m > < i t e m > < k e y > < s t r i n g > P r o d u t i v i d a d e   M � n i m a < / s t r i n g > < / k e y > < v a l u e > < i n t > 5 < / i n t > < / v a l u e > < / i t e m > < i t e m > < k e y > < s t r i n g > P r o d u t i v i d a d e   M � x i m a < / s t r i n g > < / k e y > < v a l u e > < i n t > 6 < / i n t > < / v a l u e > < / i t e m > < i t e m > < k e y > < s t r i n g > P r o d u t i v i d a d e   M � d i a < / s t r i n g > < / k e y > < v a l u e > < i n t > 7 < / i n t > < / v a l u e > < / i t e m > < i t e m > < k e y > < s t r i n g > P r o d u t i v i d a d e   P e r s o n a l i z a d a < / s t r i n g > < / k e y > < v a l u e > < i n t > 8 < / i n t > < / v a l u e > < / i t e m > < i t e m > < k e y > < s t r i n g > K i < / s t r i n g > < / k e y > < v a l u e > < i n t > 9 < / i n t > < / v a l u e > < / i t e m > < i t e m > < k e y > < s t r i n g > Q t d e .   S e r v e n t e s < / s t r i n g > < / k e y > < v a l u e > < i n t > 1 0 < / i n t > < / v a l u e > < / i t e m > < i t e m > < k e y > < s t r i n g > K i   a j u s t a d o < / s t r i n g > < / k e y > < v a l u e > < i n t > 1 1 < / i n t > < / v a l u e > < / i t e m > < i t e m > < k e y > < s t r i n g > Q t e   a j u s t a d a < / s t r i n g > < / k e y > < v a l u e > < i n t > 1 2 < / i n t > < / v a l u e > < / i t e m > < i t e m > < k e y > < s t r i n g > P r o d u t i v i d a d e < / s t r i n g > < / k e y > < v a l u e > < i n t > 1 3 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 T a b l e 3 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 T a b l e 3 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 C o l u m n s \ D e s c r i � � o < / K e y > < / D i a g r a m O b j e c t K e y > < D i a g r a m O b j e c t K e y > < K e y > C o l u m n s \ T i p o < / K e y > < / D i a g r a m O b j e c t K e y > < D i a g r a m O b j e c t K e y > < K e y > C o l u m n s \ Q u a n t i d a d e < / K e y > < / D i a g r a m O b j e c t K e y > < D i a g r a m O b j e c t K e y > < K e y > C o l u m n s \ F r e q u � n c i a   n o   m � s / s e m e s t r e < / K e y > < / D i a g r a m O b j e c t K e y > < D i a g r a m O b j e c t K e y > < K e y > C o l u m n s \ J o r n a d a   d e   T r a b a l h o   n o   m � s / S e m e s t r e < / K e y > < / D i a g r a m O b j e c t K e y > < D i a g r a m O b j e c t K e y > < K e y > C o l u m n s \ P r o d u t i v i d a d e   M � n i m a < / K e y > < / D i a g r a m O b j e c t K e y > < D i a g r a m O b j e c t K e y > < K e y > C o l u m n s \ P r o d u t i v i d a d e   M � x i m a < / K e y > < / D i a g r a m O b j e c t K e y > < D i a g r a m O b j e c t K e y > < K e y > C o l u m n s \ P r o d u t i v i d a d e   M � d i a < / K e y > < / D i a g r a m O b j e c t K e y > < D i a g r a m O b j e c t K e y > < K e y > C o l u m n s \ P r o d u t i v i d a d e   P e r s o n a l i z a d a < / K e y > < / D i a g r a m O b j e c t K e y > < D i a g r a m O b j e c t K e y > < K e y > C o l u m n s \ K i < / K e y > < / D i a g r a m O b j e c t K e y > < D i a g r a m O b j e c t K e y > < K e y > C o l u m n s \ Q t d e .   S e r v e n t e s < / K e y > < / D i a g r a m O b j e c t K e y > < D i a g r a m O b j e c t K e y > < K e y > C o l u m n s \ K i   a j u s t a d o < / K e y > < / D i a g r a m O b j e c t K e y > < D i a g r a m O b j e c t K e y > < K e y > C o l u m n s \ Q t e   a j u s t a d a < / K e y > < / D i a g r a m O b j e c t K e y > < D i a g r a m O b j e c t K e y > < K e y > C o l u m n s \ P r o d u t i v i d a d e 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 C o l u m n s \ D e s c r i � � o 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 C o l u m n s \ T i p o 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 C o l u m n s \ Q u a n t i d a d e 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 C o l u m n s \ F r e q u � n c i a   n o   m � s / s e m e s t r e 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 C o l u m n s \ J o r n a d a   d e   T r a b a l h o   n o   m � s / S e m e s t r e 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 C o l u m n s \ P r o d u t i v i d a d e   M � n i m a 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 C o l u m n s \ P r o d u t i v i d a d e   M � x i m a 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 C o l u m n s \ P r o d u t i v i d a d e   M � d i a 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 C o l u m n s \ P r o d u t i v i d a d e   P e r s o n a l i z a d a 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 C o l u m n s \ K i 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 C o l u m n s \ Q t d e .   S e r v e n t e s 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 C o l u m n s \ K i   a j u s t a d o 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 C o l u m n s \ Q t e   a j u s t a d a 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 C o l u m n s \ P r o d u t i v i d a d e 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 T a g s \ T a b l e s \ & l t ; T a b l e s \ T a b l e 3 & g t ; < / K e y > < / D i a g r a m O b j e c t K e y > < D i a g r a m O b j e c t K e y > < K e y > T a b l e s \ T a b l e 3 < / K e y > < / D i a g r a m O b j e c t K e y > < D i a g r a m O b j e c t K e y > < K e y > T a b l e s \ T a b l e 3 \ C o l u m n s \ D e s c r i � � o < / K e y > < / D i a g r a m O b j e c t K e y > < D i a g r a m O b j e c t K e y > < K e y > T a b l e s \ T a b l e 3 \ C o l u m n s \ T i p o < / K e y > < / D i a g r a m O b j e c t K e y > < D i a g r a m O b j e c t K e y > < K e y > T a b l e s \ T a b l e 3 \ C o l u m n s \ Q u a n t i d a d e < / K e y > < / D i a g r a m O b j e c t K e y > < D i a g r a m O b j e c t K e y > < K e y > T a b l e s \ T a b l e 3 \ C o l u m n s \ F r e q u � n c i a   n o   m � s / s e m e s t r e < / K e y > < / D i a g r a m O b j e c t K e y > < D i a g r a m O b j e c t K e y > < K e y > T a b l e s \ T a b l e 3 \ C o l u m n s \ J o r n a d a   d e   T r a b a l h o   n o   m � s / S e m e s t r e < / K e y > < / D i a g r a m O b j e c t K e y > < D i a g r a m O b j e c t K e y > < K e y > T a b l e s \ T a b l e 3 \ C o l u m n s \ P r o d u t i v i d a d e   M � n i m a < / K e y > < / D i a g r a m O b j e c t K e y > < D i a g r a m O b j e c t K e y > < K e y > T a b l e s \ T a b l e 3 \ C o l u m n s \ P r o d u t i v i d a d e   M � x i m a < / K e y > < / D i a g r a m O b j e c t K e y > < D i a g r a m O b j e c t K e y > < K e y > T a b l e s \ T a b l e 3 \ C o l u m n s \ P r o d u t i v i d a d e   M � d i a < / K e y > < / D i a g r a m O b j e c t K e y > < D i a g r a m O b j e c t K e y > < K e y > T a b l e s \ T a b l e 3 \ C o l u m n s \ P r o d u t i v i d a d e   P e r s o n a l i z a d a < / K e y > < / D i a g r a m O b j e c t K e y > < D i a g r a m O b j e c t K e y > < K e y > T a b l e s \ T a b l e 3 \ C o l u m n s \ K i < / K e y > < / D i a g r a m O b j e c t K e y > < D i a g r a m O b j e c t K e y > < K e y > T a b l e s \ T a b l e 3 \ C o l u m n s \ Q t d e .   S e r v e n t e s < / K e y > < / D i a g r a m O b j e c t K e y > < D i a g r a m O b j e c t K e y > < K e y > T a b l e s \ T a b l e 3 \ C o l u m n s \ K i   a j u s t a d o < / K e y > < / D i a g r a m O b j e c t K e y > < D i a g r a m O b j e c t K e y > < K e y > T a b l e s \ T a b l e 3 \ C o l u m n s \ Q t e   a j u s t a d a < / K e y > < / D i a g r a m O b j e c t K e y > < D i a g r a m O b j e c t K e y > < K e y > T a b l e s \ T a b l e 3 \ C o l u m n s \ P r o d u t i v i d a d e < / K e y > < / D i a g r a m O b j e c t K e y > < / A l l K e y s > < S e l e c t e d K e y s > < D i a g r a m O b j e c t K e y > < K e y > T a b l e s \ T a b l e 3 \ C o l u m n s \ P r o d u t i v i d a d e 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 T a g s \ T a b l e s \ & l t ; T a b l e s \ T a b l e 3 & g t ; 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 T a b l e s \ T a b l e 3 < / K e y > < / a : K e y > < a : V a l u e   i : t y p e = " D i a g r a m D i s p l a y N o d e V i e w S t a t e " > < H e i g h t > 4 4 4 < / H e i g h t > < I s E x p a n d e d > t r u e < / I s E x p a n d e d > < L a y e d O u t > t r u e < / L a y e d O u t > < W i d t h > 6 2 2 < / W i d t h > < / a : V a l u e > < / a : K e y V a l u e O f D i a g r a m O b j e c t K e y a n y T y p e z b w N T n L X > < a : K e y V a l u e O f D i a g r a m O b j e c t K e y a n y T y p e z b w N T n L X > < a : K e y > < K e y > T a b l e s \ T a b l e 3 \ C o l u m n s \ D e s c r i � � o 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 T a b l e s \ T a b l e 3 \ C o l u m n s \ T i p o 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 T a b l e s \ T a b l e 3 \ C o l u m n s \ Q u a n t i d a d e 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 T a b l e s \ T a b l e 3 \ C o l u m n s \ F r e q u � n c i a   n o   m � s / s e m e s t r e 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 T a b l e s \ T a b l e 3 \ C o l u m n s \ J o r n a d a   d e   T r a b a l h o   n o   m � s / S e m e s t r e 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 T a b l e s \ T a b l e 3 \ C o l u m n s \ P r o d u t i v i d a d e   M � n i m a 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 T a b l e s \ T a b l e 3 \ C o l u m n s \ P r o d u t i v i d a d e   M � x i m a 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 T a b l e s \ T a b l e 3 \ C o l u m n s \ P r o d u t i v i d a d e   M � d i a 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 T a b l e s \ T a b l e 3 \ C o l u m n s \ P r o d u t i v i d a d e   P e r s o n a l i z a d a 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 T a b l e s \ T a b l e 3 \ C o l u m n s \ K i 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 T a b l e s \ T a b l e 3 \ C o l u m n s \ Q t d e .   S e r v e n t e s 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 T a b l e s \ T a b l e 3 \ C o l u m n s \ K i   a j u s t a d o 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 T a b l e s \ T a b l e 3 \ C o l u m n s \ Q t e   a j u s t a d a 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 T a b l e s \ T a b l e 3 \ C o l u m n s \ P r o d u t i v i d a d e 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 T a b l e 3 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 T a b l e 3 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 T a b l e 3 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 C o l u m n s \ D e s c r i � � o 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 C o l u m n s \ T i p o 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 C o l u m n s \ Q u a n t i d a d e 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 C o l u m n s \ F r e q u � n c i a   n o   m � s / s e m e s t r e 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 C o l u m n s \ J o r n a d a   d e   T r a b a l h o   n o   m � s / S e m e s t r e 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 C o l u m n s \ P r o d u t i v i d a d e   M � n i m a 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 C o l u m n s \ P r o d u t i v i d a d e   M � x i m a 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 C o l u m n s \ P r o d u t i v i d a d e   M � d i a 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 C o l u m n s \ P r o d u t i v i d a d e   P e r s o n a l i z a d a 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 C o l u m n s \ Q t d e .   S e r v e n t e s 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 C o l u m n s \ K i   a j u s t a d o 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 C o l u m n s \ Q t e   a j u s t a d a 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 C o l u m n s \ P r o d u t i v i d a d e 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9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9 5 8 ] ] > < / C u s t o m C o n t e n t > < / G e m i n i > 
</file>

<file path=customXml/itemProps1.xml><?xml version="1.0" encoding="utf-8"?>
<ds:datastoreItem xmlns:ds="http://schemas.openxmlformats.org/officeDocument/2006/customXml" ds:itemID="{B16AAB40-06F4-435D-8AEF-E5DD6D81CDCA}">
  <ds:schemaRefs/>
</ds:datastoreItem>
</file>

<file path=customXml/itemProps10.xml><?xml version="1.0" encoding="utf-8"?>
<ds:datastoreItem xmlns:ds="http://schemas.openxmlformats.org/officeDocument/2006/customXml" ds:itemID="{9BACF4D7-AB33-456E-B4D8-64981D96218B}">
  <ds:schemaRefs/>
</ds:datastoreItem>
</file>

<file path=customXml/itemProps11.xml><?xml version="1.0" encoding="utf-8"?>
<ds:datastoreItem xmlns:ds="http://schemas.openxmlformats.org/officeDocument/2006/customXml" ds:itemID="{32804E0E-2ECA-4E83-87CF-BB27BCF3B2F6}">
  <ds:schemaRefs/>
</ds:datastoreItem>
</file>

<file path=customXml/itemProps12.xml><?xml version="1.0" encoding="utf-8"?>
<ds:datastoreItem xmlns:ds="http://schemas.openxmlformats.org/officeDocument/2006/customXml" ds:itemID="{5F29046F-1CBC-4FD4-80CF-724367A55723}">
  <ds:schemaRefs/>
</ds:datastoreItem>
</file>

<file path=customXml/itemProps13.xml><?xml version="1.0" encoding="utf-8"?>
<ds:datastoreItem xmlns:ds="http://schemas.openxmlformats.org/officeDocument/2006/customXml" ds:itemID="{E7DDFF85-C6C0-4AA7-BEBD-C27D20512296}">
  <ds:schemaRefs/>
</ds:datastoreItem>
</file>

<file path=customXml/itemProps14.xml><?xml version="1.0" encoding="utf-8"?>
<ds:datastoreItem xmlns:ds="http://schemas.openxmlformats.org/officeDocument/2006/customXml" ds:itemID="{D59F7F65-5792-4AFD-807E-6EF0ED8CC599}">
  <ds:schemaRefs/>
</ds:datastoreItem>
</file>

<file path=customXml/itemProps15.xml><?xml version="1.0" encoding="utf-8"?>
<ds:datastoreItem xmlns:ds="http://schemas.openxmlformats.org/officeDocument/2006/customXml" ds:itemID="{D60EC4F2-A7A0-467F-9B3F-475B4E9FD7CF}">
  <ds:schemaRefs/>
</ds:datastoreItem>
</file>

<file path=customXml/itemProps16.xml><?xml version="1.0" encoding="utf-8"?>
<ds:datastoreItem xmlns:ds="http://schemas.openxmlformats.org/officeDocument/2006/customXml" ds:itemID="{46933E33-13A0-4B69-B2FA-6AAEDB07CE8E}">
  <ds:schemaRefs/>
</ds:datastoreItem>
</file>

<file path=customXml/itemProps17.xml><?xml version="1.0" encoding="utf-8"?>
<ds:datastoreItem xmlns:ds="http://schemas.openxmlformats.org/officeDocument/2006/customXml" ds:itemID="{102A8123-E0B1-4E0D-AFB0-8D7CF46718CC}">
  <ds:schemaRefs/>
</ds:datastoreItem>
</file>

<file path=customXml/itemProps2.xml><?xml version="1.0" encoding="utf-8"?>
<ds:datastoreItem xmlns:ds="http://schemas.openxmlformats.org/officeDocument/2006/customXml" ds:itemID="{3E7DADF5-98D3-409D-B380-09EE56B84F94}">
  <ds:schemaRefs/>
</ds:datastoreItem>
</file>

<file path=customXml/itemProps3.xml><?xml version="1.0" encoding="utf-8"?>
<ds:datastoreItem xmlns:ds="http://schemas.openxmlformats.org/officeDocument/2006/customXml" ds:itemID="{3D0EB289-6ADA-4ABF-954F-CBB24501EBB1}">
  <ds:schemaRefs/>
</ds:datastoreItem>
</file>

<file path=customXml/itemProps4.xml><?xml version="1.0" encoding="utf-8"?>
<ds:datastoreItem xmlns:ds="http://schemas.openxmlformats.org/officeDocument/2006/customXml" ds:itemID="{7AF3AD75-BA31-4F4A-984F-395A7399A996}">
  <ds:schemaRefs/>
</ds:datastoreItem>
</file>

<file path=customXml/itemProps5.xml><?xml version="1.0" encoding="utf-8"?>
<ds:datastoreItem xmlns:ds="http://schemas.openxmlformats.org/officeDocument/2006/customXml" ds:itemID="{AF3839CB-EB85-4B93-B2E6-2A84403A12C5}">
  <ds:schemaRefs/>
</ds:datastoreItem>
</file>

<file path=customXml/itemProps6.xml><?xml version="1.0" encoding="utf-8"?>
<ds:datastoreItem xmlns:ds="http://schemas.openxmlformats.org/officeDocument/2006/customXml" ds:itemID="{FE54B4C3-285F-47A7-802F-1DF735C12624}">
  <ds:schemaRefs/>
</ds:datastoreItem>
</file>

<file path=customXml/itemProps7.xml><?xml version="1.0" encoding="utf-8"?>
<ds:datastoreItem xmlns:ds="http://schemas.openxmlformats.org/officeDocument/2006/customXml" ds:itemID="{D24CE791-0A0A-4653-9537-015962008E36}">
  <ds:schemaRefs/>
</ds:datastoreItem>
</file>

<file path=customXml/itemProps8.xml><?xml version="1.0" encoding="utf-8"?>
<ds:datastoreItem xmlns:ds="http://schemas.openxmlformats.org/officeDocument/2006/customXml" ds:itemID="{44A77694-12D2-45C6-BC21-B74C17479B00}">
  <ds:schemaRefs/>
</ds:datastoreItem>
</file>

<file path=customXml/itemProps9.xml><?xml version="1.0" encoding="utf-8"?>
<ds:datastoreItem xmlns:ds="http://schemas.openxmlformats.org/officeDocument/2006/customXml" ds:itemID="{4221D6DA-6518-4041-9D3B-13E6A4AC98E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14</vt:i4>
      </vt:variant>
    </vt:vector>
  </HeadingPairs>
  <TitlesOfParts>
    <vt:vector size="16" baseType="lpstr">
      <vt:lpstr>Custo do Profissional</vt:lpstr>
      <vt:lpstr>Uniformes e Materiais</vt:lpstr>
      <vt:lpstr>'Custo do Profissional'!_1A</vt:lpstr>
      <vt:lpstr>'Custo do Profissional'!_1B</vt:lpstr>
      <vt:lpstr>'Custo do Profissional'!_1C</vt:lpstr>
      <vt:lpstr>'Custo do Profissional'!_1D</vt:lpstr>
      <vt:lpstr>'Custo do Profissional'!_1E</vt:lpstr>
      <vt:lpstr>'Custo do Profissional'!_1F</vt:lpstr>
      <vt:lpstr>'Custo do Profissional'!_2.1A</vt:lpstr>
      <vt:lpstr>'Custo do Profissional'!_2.1B</vt:lpstr>
      <vt:lpstr>'Custo do Profissional'!_2.3A</vt:lpstr>
      <vt:lpstr>'Custo do Profissional'!_2.3B</vt:lpstr>
      <vt:lpstr>'Custo do Profissional'!_2.3C</vt:lpstr>
      <vt:lpstr>'Custo do Profissional'!_2.3D</vt:lpstr>
      <vt:lpstr>'Custo do Profissional'!Salário_Normativo_da_Categoria_Profissional</vt:lpstr>
      <vt:lpstr>'Custo do Profissional'!SalarioBase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Carlos</dc:creator>
  <cp:lastModifiedBy>Romildo Lima</cp:lastModifiedBy>
  <cp:lastPrinted>2020-10-20T13:40:55Z</cp:lastPrinted>
  <dcterms:created xsi:type="dcterms:W3CDTF">2019-02-19T21:25:00Z</dcterms:created>
  <dcterms:modified xsi:type="dcterms:W3CDTF">2020-10-20T13:40:58Z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1046-11.2.0.9232</vt:lpwstr>
  </property>
</Properties>
</file>